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435" activeTab="0"/>
  </bookViews>
  <sheets>
    <sheet name="README" sheetId="1" r:id="rId1"/>
    <sheet name="902HD-Imperial" sheetId="2" r:id="rId2"/>
    <sheet name="902HD-Metric" sheetId="3" r:id="rId3"/>
  </sheets>
  <externalReferences>
    <externalReference r:id="rId6"/>
  </externalReferences>
  <definedNames>
    <definedName name="bedarea" localSheetId="2">'902HD-Metric'!$B$16</definedName>
    <definedName name="bedarea">'902HD-Imperial'!$A$16</definedName>
    <definedName name="INSTALLED_L">#REF!</definedName>
    <definedName name="_xlnm.Print_Area" localSheetId="1">'902HD-Imperial'!$A$1:$L$154</definedName>
    <definedName name="_xlnm.Print_Area" localSheetId="2">'902HD-Metric'!$A$1:$V$238</definedName>
    <definedName name="_xlnm.Print_Area" localSheetId="0">'README'!$A$1:$M$107</definedName>
    <definedName name="_xlnm.Print_Titles" localSheetId="1">'902HD-Imperial'!$27:$28</definedName>
    <definedName name="stoneporosity" localSheetId="2">'902HD-Metric'!#REF!</definedName>
    <definedName name="stoneporosity" localSheetId="0">'[1]330XLHD-Imperial'!#REF!</definedName>
    <definedName name="stoneporosity">'902HD-Imperial'!#REF!</definedName>
  </definedNames>
  <calcPr fullCalcOnLoad="1"/>
</workbook>
</file>

<file path=xl/sharedStrings.xml><?xml version="1.0" encoding="utf-8"?>
<sst xmlns="http://schemas.openxmlformats.org/spreadsheetml/2006/main" count="229" uniqueCount="153">
  <si>
    <t>Elevation</t>
  </si>
  <si>
    <t>Stone Void -</t>
  </si>
  <si>
    <t>Project Information:</t>
  </si>
  <si>
    <t>Stone Base -</t>
  </si>
  <si>
    <t>Stone Above Units -</t>
  </si>
  <si>
    <t xml:space="preserve">Base of Stone Elevation- </t>
  </si>
  <si>
    <t>Height of System</t>
  </si>
  <si>
    <t>inches</t>
  </si>
  <si>
    <t>mm</t>
  </si>
  <si>
    <t>ft3</t>
  </si>
  <si>
    <t>m3</t>
  </si>
  <si>
    <t>Total number of chambers -</t>
  </si>
  <si>
    <t>Area (Sq. Ft.) -</t>
  </si>
  <si>
    <t>ROW OF</t>
  </si>
  <si>
    <t>INSTALLED LENGTH</t>
  </si>
  <si>
    <t>STONE BORDER (FT.)</t>
  </si>
  <si>
    <t>CHAMBER SPACING (FT.)</t>
  </si>
  <si>
    <t>BED WIDTH</t>
  </si>
  <si>
    <t>BED LENGTH</t>
  </si>
  <si>
    <t>FT OF CHAMBER -</t>
  </si>
  <si>
    <t>above</t>
  </si>
  <si>
    <t>base</t>
  </si>
  <si>
    <t>Stone Void</t>
  </si>
  <si>
    <t>ft2</t>
  </si>
  <si>
    <t>FT OF FC CONNECTORS -</t>
  </si>
  <si>
    <t>Incremental Single Chamber</t>
  </si>
  <si>
    <t>Chamber Volume</t>
  </si>
  <si>
    <t>Stone Volume</t>
  </si>
  <si>
    <t>Cumulative Storage Volume</t>
  </si>
  <si>
    <t>Total Cumulative Storage Volume</t>
  </si>
  <si>
    <t>units</t>
  </si>
  <si>
    <t>%</t>
  </si>
  <si>
    <t>ft</t>
  </si>
  <si>
    <t>Area -</t>
  </si>
  <si>
    <t xml:space="preserve">Min. Area Required </t>
  </si>
  <si>
    <t>m</t>
  </si>
  <si>
    <t>in</t>
  </si>
  <si>
    <t>Height of System (inches)</t>
  </si>
  <si>
    <t>Incremental Single Chamber2</t>
  </si>
  <si>
    <t>Chamber Volume2</t>
  </si>
  <si>
    <t>Stone Volume2</t>
  </si>
  <si>
    <t>Cumulative Storage Volume2</t>
  </si>
  <si>
    <t>Total Cumulative Storage Volume2</t>
  </si>
  <si>
    <t>Area</t>
  </si>
  <si>
    <t>m2</t>
  </si>
  <si>
    <t>Design unit width</t>
  </si>
  <si>
    <t>SYSTEM HEIGHT</t>
  </si>
  <si>
    <t>CULTEC Recharger 902HD Incremental Storage Volumes</t>
  </si>
  <si>
    <t>HVLV FC-48 Feed Connectors -</t>
  </si>
  <si>
    <t>HVLV FC-48 Feed Connector Volume</t>
  </si>
  <si>
    <t>End cap vol per inch</t>
  </si>
  <si>
    <t>Incremental Single Endcap</t>
  </si>
  <si>
    <t>Incremental Single Chamber1</t>
  </si>
  <si>
    <t>FC-48 Feed Connector single unit</t>
  </si>
  <si>
    <t>CHAMBER</t>
  </si>
  <si>
    <t>END CAP</t>
  </si>
  <si>
    <t>FT OF END CAP-</t>
  </si>
  <si>
    <t>End Cap Volume</t>
  </si>
  <si>
    <t>Number of Rows-</t>
  </si>
  <si>
    <t>FC 48 Feed Connector single unit</t>
  </si>
  <si>
    <t>HVLV FC-48 Feed Connector Volume2</t>
  </si>
  <si>
    <t>End Cap single Volume</t>
  </si>
  <si>
    <t>End Cap Vol (ft3)</t>
  </si>
  <si>
    <t>FT OF End Cap-</t>
  </si>
  <si>
    <t>FC 48 Feed Connector single unit (ft2)</t>
  </si>
  <si>
    <t>End Cap single Volume m3</t>
  </si>
  <si>
    <r>
      <t>ft</t>
    </r>
    <r>
      <rPr>
        <vertAlign val="superscript"/>
        <sz val="10"/>
        <rFont val="Calibri"/>
        <family val="2"/>
      </rPr>
      <t>2</t>
    </r>
  </si>
  <si>
    <t>Note: Min. Area required is based on</t>
  </si>
  <si>
    <t>12" around the system and typ. spacing</t>
  </si>
  <si>
    <t>Helpful Links:</t>
  </si>
  <si>
    <t>www.cultec.com</t>
  </si>
  <si>
    <t>tech@cultec.com</t>
  </si>
  <si>
    <t>Recharger 902HD</t>
  </si>
  <si>
    <t>Recharger 902HD End Cap</t>
  </si>
  <si>
    <t>Recharger 902HD Submittal</t>
  </si>
  <si>
    <r>
      <t>ft</t>
    </r>
    <r>
      <rPr>
        <b/>
        <vertAlign val="superscript"/>
        <sz val="9"/>
        <color indexed="8"/>
        <rFont val="Calibri"/>
        <family val="2"/>
      </rPr>
      <t>3</t>
    </r>
  </si>
  <si>
    <r>
      <t>m</t>
    </r>
    <r>
      <rPr>
        <vertAlign val="superscript"/>
        <sz val="10"/>
        <rFont val="Calibri"/>
        <family val="2"/>
      </rPr>
      <t>2</t>
    </r>
  </si>
  <si>
    <r>
      <t>m</t>
    </r>
    <r>
      <rPr>
        <b/>
        <vertAlign val="superscript"/>
        <sz val="9"/>
        <rFont val="Calibri"/>
        <family val="2"/>
      </rPr>
      <t>3</t>
    </r>
  </si>
  <si>
    <t>305mm around the system and typ. spacing</t>
  </si>
  <si>
    <r>
      <rPr>
        <i/>
        <sz val="10"/>
        <rFont val="Calibri"/>
        <family val="2"/>
      </rPr>
      <t>Severability:</t>
    </r>
    <r>
      <rPr>
        <sz val="10"/>
        <rFont val="Calibri"/>
        <family val="2"/>
      </rPr>
      <t xml:space="preserve"> If any Article, Section, paragraph or provision of this EULA is determined to be void or unenforceable in whole or in part, it shall not affect or impair the validity or enforcement of any other provision of this EULA. </t>
    </r>
  </si>
  <si>
    <r>
      <rPr>
        <i/>
        <sz val="10"/>
        <rFont val="Calibri"/>
        <family val="2"/>
      </rPr>
      <t xml:space="preserve">Governing Law: </t>
    </r>
    <r>
      <rPr>
        <sz val="10"/>
        <rFont val="Calibri"/>
        <family val="2"/>
      </rPr>
      <t>This EULA shall be governed by and construed in accordance with the laws of State of Connecticut, and the parties hereby agree to the jurisdiction of the courts of State of Connecticut.</t>
    </r>
  </si>
  <si>
    <r>
      <rPr>
        <i/>
        <sz val="10"/>
        <rFont val="Calibri"/>
        <family val="2"/>
      </rPr>
      <t xml:space="preserve">Successors: </t>
    </r>
    <r>
      <rPr>
        <sz val="10"/>
        <rFont val="Calibri"/>
        <family val="2"/>
      </rPr>
      <t>This EULA shall inure to the benefit of and be binding upon the parties hereto and their respective heirs, administrators, executors, successors and assigns.</t>
    </r>
  </si>
  <si>
    <r>
      <rPr>
        <i/>
        <sz val="10"/>
        <rFont val="Calibri"/>
        <family val="2"/>
      </rPr>
      <t xml:space="preserve">Amendments: </t>
    </r>
    <r>
      <rPr>
        <sz val="10"/>
        <rFont val="Calibri"/>
        <family val="2"/>
      </rPr>
      <t>This EULA may not be modified or amended except by an instrument in writing executed by the duly authorized signing officers of both parties hereto.</t>
    </r>
  </si>
  <si>
    <r>
      <rPr>
        <i/>
        <sz val="10"/>
        <rFont val="Calibri"/>
        <family val="2"/>
      </rPr>
      <t>Entire Agreement:</t>
    </r>
    <r>
      <rPr>
        <sz val="10"/>
        <rFont val="Calibri"/>
        <family val="2"/>
      </rPr>
      <t xml:space="preserve"> This EULA constitutes the entire agreement between the parties to this EULA and supersedes all prior and contemporaneous agreements, understandings, negotiations and discussions of the parties.</t>
    </r>
  </si>
  <si>
    <t>Miscellaneous Provisions</t>
  </si>
  <si>
    <t>Termination: Cultec may terminate this EULA at its sole discretion at any time.  Upon termination Licensee must permanently remove the Software from its computer(s) and server(s). All provisions of this EULA that by their nature should survive termination of this Agreement do survive its termination, including, but not limited to, provisions on ownership, proprietary rights, warranty disclaimers, liability and remedy limitations.</t>
  </si>
  <si>
    <r>
      <rPr>
        <i/>
        <sz val="10"/>
        <rFont val="Calibri"/>
        <family val="2"/>
      </rPr>
      <t xml:space="preserve"> Term:</t>
    </r>
    <r>
      <rPr>
        <sz val="10"/>
        <rFont val="Calibri"/>
        <family val="2"/>
      </rPr>
      <t xml:space="preserve"> This EULA shall commence on the date of installation of the Software by the Licensee and continue in effect until terminated as provided herein.</t>
    </r>
  </si>
  <si>
    <t>Term and Termination</t>
  </si>
  <si>
    <t>Licensee agrees to defend, indemnify, and hold harmless Cultec, and its officers, directors and employees, from and against any lawsuits, claims, losses, damages, fines and expenses (including attorneys' fees and costs) arising out of its use of the Software or its breach of this Agreement.</t>
  </si>
  <si>
    <t xml:space="preserve">Indemnity </t>
  </si>
  <si>
    <r>
      <rPr>
        <i/>
        <sz val="10"/>
        <rFont val="Calibri"/>
        <family val="2"/>
      </rPr>
      <t>Limitation of Damages:</t>
    </r>
    <r>
      <rPr>
        <sz val="10"/>
        <rFont val="Calibri"/>
        <family val="2"/>
      </rPr>
      <t xml:space="preserve"> CULTEC SHALL NOT BE LIABLE TO YOU OR ANY THIRD PARTY FOR ANY INDIRECT, SPECIAL, INCIDENTAL, PUNITIVE, COVER OR CONSEQUENTIAL DAMAGES (INCLUDING, BUT NOT LIMITED TO, DAMAGES FOR THE INABILITY TO USE EQUIPMENT OR ACCESS DATA, LOSS OF BUSINESS, LOSS OF PROFITS, BUSINESS INTERRUPTION OR THE LIKE), ARISING OUT OF THE USE OF, OR INABILITY TO USE, THE SOFTWARE OR BASED ON ANY THEORY OF LIABILITY INCLUDING BREACH OF CONTRACT, BREACH OF WARRANTY, TORT (INCLUDING NEGLIGENCE), PRODUCT LIABILITY OR OTHERWISE, EVEN IF CULTEC OR ITS REPRESENTATIVES HAVE BEEN ADVISED OF THE POSSIBILITY OF SUCH DAMAGES.</t>
    </r>
  </si>
  <si>
    <r>
      <rPr>
        <i/>
        <sz val="10"/>
        <rFont val="Calibri"/>
        <family val="2"/>
      </rPr>
      <t xml:space="preserve"> Disclaimer: </t>
    </r>
    <r>
      <rPr>
        <sz val="10"/>
        <rFont val="Calibri"/>
        <family val="2"/>
      </rPr>
      <t xml:space="preserve">THE SOFTWARE AND ANY MANUALS OR DOCUMENTATION ARE PROVIDED "AS IS," AND CULTEC EXPRESSLY DISCLAIMS ANY AND ALL WARRANTIES, WHETHER EXPRESS OR IMPLIED, INCLUDING, WITHOUT LIMITATION, ANY IMPLIED WARRANTIES OF MERCHANTABILITY OR FITNESS FOR A PARTICULAR PURPOSE, OR NONINFRINGEMENT.  CULTEC DOES NOT WARRANT THAT THE SOFTWARE WILL MEET LICENSEE’S REQUIREMENTS OR THAT OPERATION OF THE SOFTWARE WILL BE UNINTERRUPTED OR ERROR FREE.  LICENSEE ASSUMES RESPONSIBILITY FOR USE OF THE SOFTWARE AND FOR THE RESULTS OBTAINED FROM USE OF THE SOFTWARE. </t>
    </r>
  </si>
  <si>
    <r>
      <rPr>
        <i/>
        <sz val="10"/>
        <rFont val="Calibri"/>
        <family val="2"/>
      </rPr>
      <t xml:space="preserve">Data Entry: </t>
    </r>
    <r>
      <rPr>
        <sz val="10"/>
        <rFont val="Calibri"/>
        <family val="2"/>
      </rPr>
      <t xml:space="preserve">The user of this software must select input values suitable to describe their specific engineering situation.  Data entry and verification of the data input to and output from the Software shall be the sole responsibility of Licensee. </t>
    </r>
  </si>
  <si>
    <r>
      <rPr>
        <i/>
        <sz val="10"/>
        <rFont val="Calibri"/>
        <family val="2"/>
      </rPr>
      <t xml:space="preserve">Estimation Only:  </t>
    </r>
    <r>
      <rPr>
        <sz val="10"/>
        <rFont val="Calibri"/>
        <family val="2"/>
      </rPr>
      <t xml:space="preserve">The Software output should be reviewed, interpreted, applied, and approved by a qualified engineer who is responsible for it the design of the stormwater system. The CULTEC Incremental Storage Calculator should be used for creation of proposals only and should not take the place of a comprehensive engineering design.  </t>
    </r>
  </si>
  <si>
    <t>Disclaimers</t>
  </si>
  <si>
    <r>
      <rPr>
        <i/>
        <sz val="10"/>
        <rFont val="Calibri"/>
        <family val="2"/>
      </rPr>
      <t>Updates:</t>
    </r>
    <r>
      <rPr>
        <sz val="10"/>
        <rFont val="Calibri"/>
        <family val="2"/>
      </rPr>
      <t xml:space="preserve"> Cultec, in its sole discretion, may provide Licensee with Updates to the Software. Nothing herein shall be construed or interpreted as requiring Cultec to provide Updates. </t>
    </r>
  </si>
  <si>
    <r>
      <rPr>
        <i/>
        <sz val="10"/>
        <rFont val="Calibri"/>
        <family val="2"/>
      </rPr>
      <t xml:space="preserve"> Maintenance: </t>
    </r>
    <r>
      <rPr>
        <sz val="10"/>
        <rFont val="Calibri"/>
        <family val="2"/>
      </rPr>
      <t>Cultec has no obligation under this EULA to provide any support, maintenance, or other services. CULTEC Technical Assistance will be made available at Cultec’s discretion by telephone at 800-428-5832 or 203-775-4416.</t>
    </r>
  </si>
  <si>
    <t>Copyright and Trademark Notices: Licensee shall not remove, cover or alter any of the copyright, trademark or other proprietary notices placed upon, embedded in or displayed by the Software or on its packaging and related materials.</t>
  </si>
  <si>
    <r>
      <rPr>
        <i/>
        <sz val="10"/>
        <rFont val="Calibri"/>
        <family val="2"/>
      </rPr>
      <t xml:space="preserve">Ownership:  </t>
    </r>
    <r>
      <rPr>
        <sz val="10"/>
        <rFont val="Calibri"/>
        <family val="2"/>
      </rPr>
      <t>Cultec or its suppliers own the title, copyright, trademark, and other intellectual property rights in the Software.  The Software is protected by copyright and other intellectual property laws and treaties.  Cultec reserves all rights not expressly granted by this EULA.</t>
    </r>
  </si>
  <si>
    <t>use the Incremental Storage Calculator as sole engineering design program.</t>
  </si>
  <si>
    <t>(c )</t>
  </si>
  <si>
    <t>use the Software for creating estimates, proposals, materials lists, and specifications for non-CULTEC Stormwater Systems</t>
  </si>
  <si>
    <t>(b)</t>
  </si>
  <si>
    <t>reverse engineer, decompile, or disassemble the Software, except and only to the extent that such activity is expressly permitted by applicable law notwithstanding this limitation;</t>
  </si>
  <si>
    <t xml:space="preserve">(a) </t>
  </si>
  <si>
    <r>
      <rPr>
        <i/>
        <sz val="10"/>
        <rFont val="Calibri"/>
        <family val="2"/>
      </rPr>
      <t>Restrictions:</t>
    </r>
    <r>
      <rPr>
        <sz val="10"/>
        <rFont val="Calibri"/>
        <family val="2"/>
      </rPr>
      <t xml:space="preserve">  Licensee shall not:</t>
    </r>
  </si>
  <si>
    <t>Limitations</t>
  </si>
  <si>
    <r>
      <rPr>
        <i/>
        <sz val="10"/>
        <rFont val="Calibri"/>
        <family val="2"/>
      </rPr>
      <t>Registration:</t>
    </r>
    <r>
      <rPr>
        <sz val="10"/>
        <rFont val="Calibri"/>
        <family val="2"/>
      </rPr>
      <t xml:space="preserve"> Cultec may require Licensee to register Licensee’s correct name, address, and e-mail address with Cultec prior to or subsequent to receiving and installing the Software.</t>
    </r>
  </si>
  <si>
    <r>
      <rPr>
        <i/>
        <sz val="10"/>
        <rFont val="Calibri"/>
        <family val="2"/>
      </rPr>
      <t>Grant of License:</t>
    </r>
    <r>
      <rPr>
        <sz val="10"/>
        <rFont val="Calibri"/>
        <family val="2"/>
      </rPr>
      <t xml:space="preserve"> Subject to the terms and conditions set forth in this Agreement, Cultec grants to Licensee a non-exclusive, non-transferable, non-assignable, royalty-free license to install and use the Software on Licensee’s computers, including servers, solely for the purpose of creating estimates, proposals, materials lists, and specifications for CULTEC Stormwater Systems.</t>
    </r>
  </si>
  <si>
    <t>License</t>
  </si>
  <si>
    <t>End-User License Agreement (“EULA") between Cultec, Inc. ("Cultec") and the end-user ("Licensee") of Cultec’s royalty-free software, including but not limited the CULTEC Incremental Storage Calculator (the "Software").  By installing, copying or using any or all of the Software, the Licensee agrees to be bound by the terms of this EULA.</t>
  </si>
  <si>
    <t xml:space="preserve">CULTEC End-User License Agreement </t>
  </si>
  <si>
    <t xml:space="preserve">This program and any accompanying CULTEC products are copyrighted by CULTEC, Inc. Any reproduction and/or distribution without prior written consent from CULTEC, Inc. is strictly prohibited. </t>
  </si>
  <si>
    <t>©2016 CULTEC, Inc. All rights reserved. Created in the USA.</t>
  </si>
  <si>
    <t>Copyright Notice</t>
  </si>
  <si>
    <t>For technical support, please call (203)775-4416 Ext. 203 or e-mail tech@cultec.com.</t>
  </si>
  <si>
    <t>For general information on our products and services, please contact our offices within the United States at (800)428-5832, (203)775-4416 , or e-mail us at custservice@cultec.com</t>
  </si>
  <si>
    <t>Contact Information</t>
  </si>
  <si>
    <t>Brookfield, CT 06804 USA</t>
  </si>
  <si>
    <t>878 Federal Road</t>
  </si>
  <si>
    <t>P.O. Box 280</t>
  </si>
  <si>
    <t>CULTEC, Inc.</t>
  </si>
  <si>
    <t>Published by</t>
  </si>
  <si>
    <t>DOWNLOADS page</t>
  </si>
  <si>
    <t>The model specific web pages have additional information such as CAD and PDF details, spec information, and submittal packages.  Brochures, installation instructions and other design tools are also available on the DOWNLOADS page of www.cultec.com.</t>
  </si>
  <si>
    <t>Storage calculations include the storage provided by the stone border surrounding the perimeter of the bed.</t>
  </si>
  <si>
    <t>Reconfiguring the bed layout may effect actual storage provided.</t>
  </si>
  <si>
    <t>Additional Notes</t>
  </si>
  <si>
    <t>Input the bottom base elevation of the proposed stormwater system.</t>
  </si>
  <si>
    <t>Base of Elevation</t>
  </si>
  <si>
    <r>
      <t>Fill in the area taken from proposed layout created within AutoCAD</t>
    </r>
    <r>
      <rPr>
        <b/>
        <sz val="10"/>
        <rFont val="Calibri"/>
        <family val="2"/>
      </rPr>
      <t>®.</t>
    </r>
  </si>
  <si>
    <t>Stone Above Units</t>
  </si>
  <si>
    <t>Stone Base</t>
  </si>
  <si>
    <t>Industry standard is 40%. You may adjust this percentage as needed.</t>
  </si>
  <si>
    <t>Fill in the total number of feed connectors proposed for the entire system</t>
  </si>
  <si>
    <t>Fill in the total number of chambers proposed for the entire system</t>
  </si>
  <si>
    <t>Total Number of Chambers</t>
  </si>
  <si>
    <t>Fill in the number of rows of chambers you are proposing for your design</t>
  </si>
  <si>
    <t>Number of Rows</t>
  </si>
  <si>
    <t>Fill in the date that the report is created</t>
  </si>
  <si>
    <t>Date</t>
  </si>
  <si>
    <t>Fill the Project Name and Location</t>
  </si>
  <si>
    <t>Project Information Section</t>
  </si>
  <si>
    <t xml:space="preserve">Do a "SAVE AS" of  this workbook with a filename which is a unique name to save the integrity of the master file copy each time you use it.  </t>
  </si>
  <si>
    <t>Be sure to keep this initial version as a master copy without user input adjustments.</t>
  </si>
  <si>
    <t>Save a Master Copy</t>
  </si>
  <si>
    <t>How to Use the Incremental Storage Calculator</t>
  </si>
  <si>
    <t>Version ISC-902HD 11-16</t>
  </si>
  <si>
    <t>CULTEC Recharger 902HD Incremental Storage Calculator</t>
  </si>
  <si>
    <t>HVLV FC-48 Feed Connectors</t>
  </si>
  <si>
    <t xml:space="preserve">The Recharger 902HD requires a minimum of 6" (152 mm) stone below the chamber.  Increasing the stone below the chamber increases the storage provided within the stone, however, it may be more cost effective to use a larger model. </t>
  </si>
  <si>
    <t>The Recharger 902HD requires a minimum of 6" (152 mm) of stone above the chamber.  Increasing the stone above the chamber increases the storage provided within the stone, however, it may be more cost effective to use a larger model.</t>
  </si>
  <si>
    <t>Date: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</si>
</sst>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_);\(0\)"/>
    <numFmt numFmtId="167" formatCode="0;[Red]0"/>
    <numFmt numFmtId="168" formatCode="0.0"/>
    <numFmt numFmtId="169" formatCode="0.0000"/>
    <numFmt numFmtId="170" formatCode="0.0000000"/>
    <numFmt numFmtId="171" formatCode="0.000000"/>
    <numFmt numFmtId="172" formatCode="0.00000"/>
    <numFmt numFmtId="173" formatCode="0.00000000"/>
    <numFmt numFmtId="174" formatCode="0.000000000"/>
    <numFmt numFmtId="175" formatCode="0.0000000000"/>
    <numFmt numFmtId="176" formatCode="0.00000000000"/>
  </numFmts>
  <fonts count="74">
    <font>
      <sz val="10"/>
      <name val="Arial"/>
      <family val="0"/>
    </font>
    <font>
      <u val="single"/>
      <sz val="10"/>
      <color indexed="12"/>
      <name val="Arial"/>
      <family val="2"/>
    </font>
    <font>
      <sz val="10"/>
      <name val="Calibri"/>
      <family val="2"/>
    </font>
    <font>
      <vertAlign val="superscript"/>
      <sz val="10"/>
      <name val="Calibri"/>
      <family val="2"/>
    </font>
    <font>
      <b/>
      <sz val="12"/>
      <name val="Calibri"/>
      <family val="2"/>
    </font>
    <font>
      <b/>
      <vertAlign val="superscript"/>
      <sz val="9"/>
      <color indexed="8"/>
      <name val="Calibri"/>
      <family val="2"/>
    </font>
    <font>
      <b/>
      <vertAlign val="superscript"/>
      <sz val="9"/>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alibri"/>
      <family val="2"/>
    </font>
    <font>
      <b/>
      <sz val="10"/>
      <color indexed="56"/>
      <name val="Calibri"/>
      <family val="2"/>
    </font>
    <font>
      <sz val="10"/>
      <color indexed="8"/>
      <name val="Calibri"/>
      <family val="2"/>
    </font>
    <font>
      <b/>
      <sz val="9"/>
      <name val="Calibri"/>
      <family val="2"/>
    </font>
    <font>
      <sz val="8"/>
      <color indexed="56"/>
      <name val="Calibri"/>
      <family val="2"/>
    </font>
    <font>
      <u val="single"/>
      <sz val="8"/>
      <color indexed="12"/>
      <name val="Calibri"/>
      <family val="2"/>
    </font>
    <font>
      <b/>
      <sz val="9"/>
      <color indexed="8"/>
      <name val="Calibri"/>
      <family val="2"/>
    </font>
    <font>
      <b/>
      <sz val="10"/>
      <color indexed="10"/>
      <name val="Calibri"/>
      <family val="2"/>
    </font>
    <font>
      <b/>
      <sz val="10"/>
      <color indexed="9"/>
      <name val="Calibri"/>
      <family val="2"/>
    </font>
    <font>
      <b/>
      <sz val="13"/>
      <name val="Calibri"/>
      <family val="2"/>
    </font>
    <font>
      <sz val="10"/>
      <color indexed="10"/>
      <name val="Calibri"/>
      <family val="2"/>
    </font>
    <font>
      <sz val="8"/>
      <name val="Calibri"/>
      <family val="2"/>
    </font>
    <font>
      <sz val="8"/>
      <color indexed="10"/>
      <name val="Calibri"/>
      <family val="2"/>
    </font>
    <font>
      <i/>
      <sz val="10"/>
      <name val="Calibri"/>
      <family val="2"/>
    </font>
    <font>
      <b/>
      <sz val="14"/>
      <name val="Calibri"/>
      <family val="2"/>
    </font>
    <font>
      <u val="single"/>
      <sz val="10"/>
      <color indexed="12"/>
      <name val="Calibri"/>
      <family val="2"/>
    </font>
    <font>
      <sz val="12"/>
      <name val="Arial"/>
      <family val="2"/>
    </font>
    <font>
      <b/>
      <sz val="16"/>
      <name val="Calibri"/>
      <family val="2"/>
    </font>
    <font>
      <sz val="8"/>
      <color indexed="8"/>
      <name val="Arial"/>
      <family val="2"/>
    </font>
    <font>
      <sz val="7.5"/>
      <color indexed="8"/>
      <name val="Calibri"/>
      <family val="2"/>
    </font>
    <font>
      <sz val="7.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3"/>
      <name val="Calibri"/>
      <family val="2"/>
    </font>
    <font>
      <b/>
      <sz val="10"/>
      <color theme="3"/>
      <name val="Calibri"/>
      <family val="2"/>
    </font>
    <font>
      <sz val="10"/>
      <color theme="1"/>
      <name val="Calibri"/>
      <family val="2"/>
    </font>
    <font>
      <sz val="8"/>
      <color theme="3"/>
      <name val="Calibri"/>
      <family val="2"/>
    </font>
    <font>
      <b/>
      <sz val="9"/>
      <color theme="1"/>
      <name val="Calibri"/>
      <family val="2"/>
    </font>
    <font>
      <b/>
      <sz val="10"/>
      <color rgb="FFFF0000"/>
      <name val="Calibri"/>
      <family val="2"/>
    </font>
    <font>
      <b/>
      <sz val="10"/>
      <color theme="0"/>
      <name val="Calibri"/>
      <family val="2"/>
    </font>
    <font>
      <sz val="10"/>
      <color rgb="FFFF0000"/>
      <name val="Calibri"/>
      <family val="2"/>
    </font>
    <font>
      <sz val="8"/>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
      <patternFill patternType="solid">
        <fgColor indexed="9"/>
        <bgColor indexed="64"/>
      </patternFill>
    </fill>
    <fill>
      <patternFill patternType="solid">
        <fgColor rgb="FFFFFF00"/>
        <bgColor indexed="64"/>
      </patternFill>
    </fill>
    <fill>
      <patternFill patternType="solid">
        <fgColor theme="5"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style="thin"/>
      <right style="thin"/>
      <top style="thin"/>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right/>
      <top style="thin"/>
      <bottom style="thin"/>
    </border>
    <border>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5">
    <xf numFmtId="0" fontId="0" fillId="0" borderId="0" xfId="0"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0"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3" borderId="14" xfId="0" applyFont="1" applyFill="1" applyBorder="1" applyAlignment="1">
      <alignment horizontal="center" vertical="center"/>
    </xf>
    <xf numFmtId="0" fontId="2" fillId="2" borderId="15" xfId="57" applyFont="1" applyFill="1" applyBorder="1" applyAlignment="1" applyProtection="1">
      <alignment horizontal="left"/>
      <protection locked="0"/>
    </xf>
    <xf numFmtId="0" fontId="2" fillId="0" borderId="0" xfId="0" applyFont="1" applyAlignment="1">
      <alignment horizontal="center"/>
    </xf>
    <xf numFmtId="0" fontId="2" fillId="0" borderId="0" xfId="0" applyFont="1" applyAlignment="1">
      <alignment/>
    </xf>
    <xf numFmtId="164" fontId="2" fillId="0" borderId="0" xfId="0" applyNumberFormat="1" applyFont="1" applyAlignment="1">
      <alignment horizontal="center"/>
    </xf>
    <xf numFmtId="2" fontId="2" fillId="0" borderId="0" xfId="0" applyNumberFormat="1" applyFont="1" applyAlignment="1">
      <alignment horizontal="center"/>
    </xf>
    <xf numFmtId="2" fontId="2" fillId="0" borderId="0" xfId="0" applyNumberFormat="1" applyFont="1" applyAlignment="1">
      <alignment/>
    </xf>
    <xf numFmtId="164" fontId="2" fillId="0" borderId="0" xfId="0" applyNumberFormat="1" applyFont="1" applyAlignment="1">
      <alignment/>
    </xf>
    <xf numFmtId="0" fontId="2" fillId="0" borderId="0" xfId="57" applyFont="1">
      <alignment/>
      <protection/>
    </xf>
    <xf numFmtId="164" fontId="2" fillId="0" borderId="0" xfId="0" applyNumberFormat="1" applyFont="1" applyAlignment="1" applyProtection="1">
      <alignment horizontal="center"/>
      <protection hidden="1"/>
    </xf>
    <xf numFmtId="2" fontId="2" fillId="0" borderId="0" xfId="0" applyNumberFormat="1" applyFont="1" applyAlignment="1" applyProtection="1">
      <alignment/>
      <protection hidden="1"/>
    </xf>
    <xf numFmtId="0" fontId="2" fillId="0" borderId="0" xfId="0" applyFont="1" applyAlignment="1">
      <alignment horizontal="left" vertical="center"/>
    </xf>
    <xf numFmtId="1" fontId="2" fillId="34" borderId="16" xfId="0" applyNumberFormat="1" applyFont="1" applyFill="1" applyBorder="1" applyAlignment="1" applyProtection="1">
      <alignment horizontal="center"/>
      <protection locked="0"/>
    </xf>
    <xf numFmtId="164" fontId="2" fillId="0" borderId="0" xfId="0" applyNumberFormat="1" applyFont="1" applyAlignment="1">
      <alignment horizontal="left"/>
    </xf>
    <xf numFmtId="0" fontId="2" fillId="0" borderId="0" xfId="0" applyFont="1" applyAlignment="1">
      <alignment horizontal="left"/>
    </xf>
    <xf numFmtId="2" fontId="2" fillId="0" borderId="0" xfId="0" applyNumberFormat="1" applyFont="1" applyAlignment="1" applyProtection="1">
      <alignment horizontal="center"/>
      <protection hidden="1"/>
    </xf>
    <xf numFmtId="2" fontId="2" fillId="0" borderId="0" xfId="0" applyNumberFormat="1" applyFont="1" applyAlignment="1">
      <alignment horizontal="left"/>
    </xf>
    <xf numFmtId="0" fontId="2" fillId="0" borderId="0" xfId="0" applyFont="1" applyAlignment="1">
      <alignment horizontal="right"/>
    </xf>
    <xf numFmtId="1" fontId="2" fillId="0" borderId="0" xfId="0" applyNumberFormat="1" applyFont="1" applyAlignment="1">
      <alignment/>
    </xf>
    <xf numFmtId="2" fontId="2" fillId="34" borderId="16" xfId="0" applyNumberFormat="1" applyFont="1" applyFill="1" applyBorder="1" applyAlignment="1" applyProtection="1">
      <alignment horizontal="center"/>
      <protection locked="0"/>
    </xf>
    <xf numFmtId="2" fontId="65" fillId="0" borderId="0" xfId="0" applyNumberFormat="1" applyFont="1" applyAlignment="1" applyProtection="1">
      <alignment/>
      <protection hidden="1"/>
    </xf>
    <xf numFmtId="0" fontId="2" fillId="0" borderId="0" xfId="0" applyFont="1" applyAlignment="1">
      <alignment horizontal="center" wrapText="1"/>
    </xf>
    <xf numFmtId="1" fontId="2" fillId="0" borderId="0" xfId="0" applyNumberFormat="1" applyFont="1" applyFill="1" applyBorder="1" applyAlignment="1" applyProtection="1">
      <alignment horizontal="center" vertical="center"/>
      <protection hidden="1"/>
    </xf>
    <xf numFmtId="2" fontId="2" fillId="0" borderId="0" xfId="0" applyNumberFormat="1"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33" borderId="0" xfId="0" applyFont="1" applyFill="1" applyBorder="1" applyAlignment="1">
      <alignment/>
    </xf>
    <xf numFmtId="1" fontId="2" fillId="0" borderId="0" xfId="0" applyNumberFormat="1" applyFont="1" applyAlignment="1">
      <alignment horizontal="left"/>
    </xf>
    <xf numFmtId="168" fontId="2" fillId="0" borderId="0" xfId="0" applyNumberFormat="1" applyFont="1" applyAlignment="1">
      <alignment horizontal="center" vertical="center"/>
    </xf>
    <xf numFmtId="2" fontId="2" fillId="0" borderId="0" xfId="0" applyNumberFormat="1" applyFont="1" applyFill="1" applyAlignment="1" applyProtection="1">
      <alignment horizontal="center" vertical="center"/>
      <protection hidden="1"/>
    </xf>
    <xf numFmtId="0" fontId="66" fillId="35" borderId="0" xfId="57" applyFont="1" applyFill="1" applyBorder="1" applyProtection="1">
      <alignment/>
      <protection/>
    </xf>
    <xf numFmtId="0" fontId="2" fillId="0" borderId="0" xfId="0" applyFont="1" applyAlignment="1">
      <alignment horizontal="center" vertical="center"/>
    </xf>
    <xf numFmtId="2" fontId="67" fillId="33" borderId="17" xfId="57" applyNumberFormat="1" applyFont="1" applyFill="1" applyBorder="1" applyAlignment="1" applyProtection="1">
      <alignment horizontal="center" vertical="center"/>
      <protection hidden="1"/>
    </xf>
    <xf numFmtId="2" fontId="2" fillId="33" borderId="18" xfId="0" applyNumberFormat="1" applyFont="1" applyFill="1" applyBorder="1" applyAlignment="1" applyProtection="1">
      <alignment horizontal="center" vertical="center"/>
      <protection hidden="1"/>
    </xf>
    <xf numFmtId="2" fontId="67" fillId="33" borderId="19" xfId="57" applyNumberFormat="1" applyFont="1" applyFill="1" applyBorder="1" applyAlignment="1" applyProtection="1">
      <alignment horizontal="center" vertical="center"/>
      <protection hidden="1"/>
    </xf>
    <xf numFmtId="2" fontId="2" fillId="33" borderId="20" xfId="0" applyNumberFormat="1" applyFont="1" applyFill="1" applyBorder="1" applyAlignment="1" applyProtection="1">
      <alignment horizontal="center" vertical="center"/>
      <protection hidden="1"/>
    </xf>
    <xf numFmtId="0" fontId="7" fillId="0" borderId="0" xfId="0" applyFont="1" applyAlignment="1" applyProtection="1">
      <alignment horizontal="center"/>
      <protection hidden="1"/>
    </xf>
    <xf numFmtId="0" fontId="2" fillId="33" borderId="12" xfId="0" applyFont="1" applyFill="1" applyBorder="1" applyAlignment="1" applyProtection="1">
      <alignment horizontal="center" vertical="center"/>
      <protection hidden="1"/>
    </xf>
    <xf numFmtId="0" fontId="2" fillId="33" borderId="0" xfId="0" applyFont="1" applyFill="1" applyBorder="1" applyAlignment="1" applyProtection="1">
      <alignment horizontal="center" vertical="center"/>
      <protection hidden="1"/>
    </xf>
    <xf numFmtId="2" fontId="67" fillId="33" borderId="21" xfId="57" applyNumberFormat="1" applyFont="1" applyFill="1" applyBorder="1" applyAlignment="1" applyProtection="1">
      <alignment horizontal="center" vertical="center"/>
      <protection hidden="1"/>
    </xf>
    <xf numFmtId="0" fontId="2" fillId="33" borderId="13" xfId="0" applyFont="1" applyFill="1" applyBorder="1" applyAlignment="1" applyProtection="1">
      <alignment horizontal="center" vertical="center"/>
      <protection hidden="1"/>
    </xf>
    <xf numFmtId="2" fontId="2" fillId="33" borderId="22" xfId="0" applyNumberFormat="1" applyFont="1" applyFill="1" applyBorder="1" applyAlignment="1" applyProtection="1">
      <alignment horizontal="center" vertical="center"/>
      <protection hidden="1"/>
    </xf>
    <xf numFmtId="1" fontId="2" fillId="2" borderId="16" xfId="0" applyNumberFormat="1" applyFont="1" applyFill="1" applyBorder="1" applyAlignment="1" applyProtection="1">
      <alignment horizontal="center"/>
      <protection locked="0"/>
    </xf>
    <xf numFmtId="2" fontId="7" fillId="2" borderId="0" xfId="0" applyNumberFormat="1" applyFont="1" applyFill="1" applyBorder="1" applyAlignment="1" applyProtection="1">
      <alignment horizontal="center" vertical="center" wrapText="1"/>
      <protection hidden="1"/>
    </xf>
    <xf numFmtId="164" fontId="7" fillId="2" borderId="0" xfId="0" applyNumberFormat="1" applyFont="1" applyFill="1" applyBorder="1" applyAlignment="1" applyProtection="1">
      <alignment horizontal="center" vertical="center" wrapText="1"/>
      <protection hidden="1"/>
    </xf>
    <xf numFmtId="2" fontId="7" fillId="2" borderId="23" xfId="0" applyNumberFormat="1" applyFont="1" applyFill="1" applyBorder="1" applyAlignment="1" applyProtection="1">
      <alignment horizontal="center" vertical="center" wrapText="1"/>
      <protection hidden="1"/>
    </xf>
    <xf numFmtId="2" fontId="7" fillId="2" borderId="24" xfId="0" applyNumberFormat="1" applyFont="1" applyFill="1" applyBorder="1" applyAlignment="1" applyProtection="1">
      <alignment horizontal="center" vertical="center" wrapText="1"/>
      <protection hidden="1"/>
    </xf>
    <xf numFmtId="164" fontId="7" fillId="2" borderId="24" xfId="0" applyNumberFormat="1" applyFont="1" applyFill="1" applyBorder="1" applyAlignment="1" applyProtection="1">
      <alignment horizontal="center" vertical="center" wrapText="1"/>
      <protection hidden="1"/>
    </xf>
    <xf numFmtId="2" fontId="7" fillId="2" borderId="25" xfId="0" applyNumberFormat="1" applyFont="1" applyFill="1" applyBorder="1" applyAlignment="1" applyProtection="1">
      <alignment horizontal="center" vertical="center" wrapText="1"/>
      <protection hidden="1"/>
    </xf>
    <xf numFmtId="2" fontId="29" fillId="2" borderId="26" xfId="0" applyNumberFormat="1" applyFont="1" applyFill="1" applyBorder="1" applyAlignment="1" applyProtection="1">
      <alignment horizontal="center" vertical="center" wrapText="1"/>
      <protection hidden="1"/>
    </xf>
    <xf numFmtId="2" fontId="29" fillId="2" borderId="27" xfId="0" applyNumberFormat="1" applyFont="1" applyFill="1" applyBorder="1" applyAlignment="1" applyProtection="1">
      <alignment horizontal="center" vertical="center" wrapText="1"/>
      <protection hidden="1"/>
    </xf>
    <xf numFmtId="0" fontId="29" fillId="2" borderId="27" xfId="0" applyFont="1" applyFill="1" applyBorder="1" applyAlignment="1" applyProtection="1">
      <alignment horizontal="center" vertical="center" wrapText="1"/>
      <protection hidden="1"/>
    </xf>
    <xf numFmtId="2" fontId="29" fillId="2" borderId="28" xfId="0" applyNumberFormat="1" applyFont="1" applyFill="1" applyBorder="1" applyAlignment="1" applyProtection="1">
      <alignment horizontal="center" vertical="center" wrapText="1"/>
      <protection hidden="1"/>
    </xf>
    <xf numFmtId="164" fontId="2" fillId="33" borderId="0" xfId="0" applyNumberFormat="1" applyFont="1" applyFill="1" applyAlignment="1">
      <alignment horizontal="center"/>
    </xf>
    <xf numFmtId="1" fontId="2" fillId="33" borderId="0" xfId="0" applyNumberFormat="1" applyFont="1" applyFill="1" applyBorder="1" applyAlignment="1" applyProtection="1">
      <alignment horizontal="center"/>
      <protection locked="0"/>
    </xf>
    <xf numFmtId="2" fontId="68" fillId="0" borderId="0" xfId="0" applyNumberFormat="1" applyFont="1" applyAlignment="1" applyProtection="1">
      <alignment/>
      <protection hidden="1"/>
    </xf>
    <xf numFmtId="0" fontId="4" fillId="35" borderId="0" xfId="57" applyFont="1" applyFill="1" applyBorder="1" applyProtection="1">
      <alignment/>
      <protection/>
    </xf>
    <xf numFmtId="164" fontId="31" fillId="0" borderId="0" xfId="53" applyNumberFormat="1" applyFont="1" applyAlignment="1" applyProtection="1">
      <alignment horizontal="left" vertical="top"/>
      <protection/>
    </xf>
    <xf numFmtId="164" fontId="31" fillId="0" borderId="0" xfId="53" applyNumberFormat="1" applyFont="1" applyAlignment="1" applyProtection="1">
      <alignment horizontal="left" vertical="top"/>
      <protection hidden="1"/>
    </xf>
    <xf numFmtId="2" fontId="69" fillId="2" borderId="27" xfId="0" applyNumberFormat="1" applyFont="1" applyFill="1" applyBorder="1" applyAlignment="1" applyProtection="1">
      <alignment horizontal="center" vertical="center" wrapText="1"/>
      <protection hidden="1"/>
    </xf>
    <xf numFmtId="2" fontId="2" fillId="0" borderId="0" xfId="57" applyNumberFormat="1" applyFont="1">
      <alignment/>
      <protection/>
    </xf>
    <xf numFmtId="2" fontId="65" fillId="0" borderId="0" xfId="0" applyNumberFormat="1" applyFont="1" applyAlignment="1">
      <alignment/>
    </xf>
    <xf numFmtId="169" fontId="2" fillId="0" borderId="0" xfId="0" applyNumberFormat="1" applyFont="1" applyFill="1" applyBorder="1" applyAlignment="1" applyProtection="1">
      <alignment horizontal="center" vertical="center"/>
      <protection hidden="1"/>
    </xf>
    <xf numFmtId="164" fontId="2" fillId="0" borderId="0" xfId="0" applyNumberFormat="1" applyFont="1" applyFill="1" applyBorder="1" applyAlignment="1" applyProtection="1">
      <alignment horizontal="center" vertical="center"/>
      <protection hidden="1"/>
    </xf>
    <xf numFmtId="2" fontId="2" fillId="0" borderId="0" xfId="0" applyNumberFormat="1" applyFont="1" applyFill="1" applyBorder="1" applyAlignment="1">
      <alignment horizontal="center" vertical="center"/>
    </xf>
    <xf numFmtId="1" fontId="2" fillId="0" borderId="0" xfId="0" applyNumberFormat="1" applyFont="1" applyAlignment="1">
      <alignment horizontal="center" vertical="center"/>
    </xf>
    <xf numFmtId="2" fontId="70" fillId="36" borderId="21" xfId="0" applyNumberFormat="1" applyFont="1" applyFill="1" applyBorder="1" applyAlignment="1" applyProtection="1">
      <alignment horizontal="center" vertical="center" wrapText="1"/>
      <protection hidden="1"/>
    </xf>
    <xf numFmtId="1" fontId="2" fillId="2" borderId="16" xfId="0" applyNumberFormat="1" applyFont="1" applyFill="1" applyBorder="1" applyAlignment="1" applyProtection="1">
      <alignment horizontal="center"/>
      <protection locked="0"/>
    </xf>
    <xf numFmtId="2" fontId="2" fillId="2" borderId="16" xfId="0" applyNumberFormat="1" applyFont="1" applyFill="1" applyBorder="1" applyAlignment="1" applyProtection="1">
      <alignment horizontal="center"/>
      <protection locked="0"/>
    </xf>
    <xf numFmtId="2" fontId="71" fillId="37" borderId="19" xfId="0" applyNumberFormat="1" applyFont="1" applyFill="1" applyBorder="1" applyAlignment="1" applyProtection="1">
      <alignment horizontal="center" vertical="center" wrapText="1"/>
      <protection hidden="1"/>
    </xf>
    <xf numFmtId="2" fontId="7" fillId="2" borderId="29" xfId="0" applyNumberFormat="1" applyFont="1" applyFill="1" applyBorder="1" applyAlignment="1" applyProtection="1">
      <alignment horizontal="center" vertical="center" wrapText="1"/>
      <protection hidden="1"/>
    </xf>
    <xf numFmtId="2" fontId="7" fillId="2" borderId="30" xfId="0" applyNumberFormat="1" applyFont="1" applyFill="1" applyBorder="1" applyAlignment="1" applyProtection="1">
      <alignment horizontal="center" vertical="center" wrapText="1"/>
      <protection hidden="1"/>
    </xf>
    <xf numFmtId="2" fontId="2" fillId="2" borderId="16" xfId="0" applyNumberFormat="1" applyFont="1" applyFill="1" applyBorder="1" applyAlignment="1" applyProtection="1">
      <alignment horizontal="center"/>
      <protection locked="0"/>
    </xf>
    <xf numFmtId="2" fontId="72" fillId="0" borderId="0" xfId="0" applyNumberFormat="1" applyFont="1" applyAlignment="1">
      <alignment horizontal="left"/>
    </xf>
    <xf numFmtId="2" fontId="72" fillId="0" borderId="0" xfId="0" applyNumberFormat="1" applyFont="1" applyAlignment="1" applyProtection="1">
      <alignment horizontal="left"/>
      <protection hidden="1"/>
    </xf>
    <xf numFmtId="0" fontId="2" fillId="33" borderId="27" xfId="57" applyFont="1" applyFill="1" applyBorder="1" applyAlignment="1" applyProtection="1">
      <alignment horizontal="left"/>
      <protection locked="0"/>
    </xf>
    <xf numFmtId="0" fontId="35" fillId="0" borderId="15" xfId="0" applyFont="1" applyBorder="1" applyAlignment="1" applyProtection="1">
      <alignment horizontal="center" vertical="center"/>
      <protection hidden="1"/>
    </xf>
    <xf numFmtId="0" fontId="35" fillId="0" borderId="31" xfId="0" applyFont="1" applyBorder="1" applyAlignment="1" applyProtection="1">
      <alignment horizontal="center" vertical="center"/>
      <protection hidden="1"/>
    </xf>
    <xf numFmtId="0" fontId="35" fillId="0" borderId="32" xfId="0" applyFont="1" applyBorder="1" applyAlignment="1" applyProtection="1">
      <alignment horizontal="center" vertical="center"/>
      <protection hidden="1"/>
    </xf>
    <xf numFmtId="0" fontId="2" fillId="33" borderId="31" xfId="57" applyFont="1" applyFill="1" applyBorder="1" applyAlignment="1" applyProtection="1">
      <alignment horizontal="left"/>
      <protection locked="0"/>
    </xf>
    <xf numFmtId="0" fontId="0" fillId="0" borderId="0" xfId="57">
      <alignment/>
      <protection/>
    </xf>
    <xf numFmtId="0" fontId="37" fillId="0" borderId="0" xfId="57" applyFont="1" applyProtection="1">
      <alignment/>
      <protection hidden="1"/>
    </xf>
    <xf numFmtId="0" fontId="37" fillId="0" borderId="0" xfId="57" applyFont="1" applyFill="1" applyBorder="1" applyAlignment="1" applyProtection="1">
      <alignment horizontal="left"/>
      <protection hidden="1"/>
    </xf>
    <xf numFmtId="0" fontId="73" fillId="0" borderId="0" xfId="57" applyFont="1" applyFill="1" applyBorder="1" applyAlignment="1" applyProtection="1">
      <alignment horizontal="left"/>
      <protection hidden="1"/>
    </xf>
    <xf numFmtId="0" fontId="2" fillId="0" borderId="0" xfId="57" applyFont="1" applyAlignment="1">
      <alignment horizontal="left" wrapText="1"/>
      <protection/>
    </xf>
    <xf numFmtId="0" fontId="2" fillId="0" borderId="0" xfId="57" applyFont="1" applyAlignment="1">
      <alignment vertical="top"/>
      <protection/>
    </xf>
    <xf numFmtId="0" fontId="7" fillId="0" borderId="0" xfId="57" applyFont="1">
      <alignment/>
      <protection/>
    </xf>
    <xf numFmtId="0" fontId="2" fillId="0" borderId="0" xfId="57" applyFont="1" applyAlignment="1">
      <alignment horizontal="right" vertical="center"/>
      <protection/>
    </xf>
    <xf numFmtId="0" fontId="40" fillId="0" borderId="0" xfId="57" applyFont="1">
      <alignment/>
      <protection/>
    </xf>
    <xf numFmtId="0" fontId="2" fillId="0" borderId="0" xfId="57" applyFont="1" applyAlignment="1">
      <alignment horizontal="right" vertical="top" wrapText="1"/>
      <protection/>
    </xf>
    <xf numFmtId="0" fontId="2" fillId="0" borderId="0" xfId="57" applyFont="1">
      <alignment/>
      <protection/>
    </xf>
    <xf numFmtId="0" fontId="41" fillId="0" borderId="0" xfId="53" applyFont="1" applyAlignment="1" applyProtection="1">
      <alignment/>
      <protection/>
    </xf>
    <xf numFmtId="0" fontId="42" fillId="0" borderId="0" xfId="57" applyFont="1">
      <alignment/>
      <protection/>
    </xf>
    <xf numFmtId="0" fontId="4" fillId="0" borderId="0" xfId="57" applyFont="1">
      <alignment/>
      <protection/>
    </xf>
    <xf numFmtId="0" fontId="0" fillId="0" borderId="0" xfId="57" applyFont="1">
      <alignment/>
      <protection/>
    </xf>
    <xf numFmtId="164" fontId="41" fillId="0" borderId="0" xfId="53" applyNumberFormat="1" applyFont="1" applyAlignment="1" applyProtection="1">
      <alignment horizontal="left" vertical="top"/>
      <protection/>
    </xf>
    <xf numFmtId="0" fontId="2" fillId="0" borderId="0" xfId="57" applyFont="1" applyAlignment="1" applyProtection="1">
      <alignment horizontal="left" wrapText="1"/>
      <protection hidden="1"/>
    </xf>
    <xf numFmtId="0" fontId="7" fillId="0" borderId="0" xfId="57" applyFont="1" applyAlignment="1">
      <alignment vertical="top"/>
      <protection/>
    </xf>
    <xf numFmtId="0" fontId="2" fillId="0" borderId="0" xfId="57" applyFont="1" applyAlignment="1" applyProtection="1">
      <alignment/>
      <protection hidden="1"/>
    </xf>
    <xf numFmtId="0" fontId="43" fillId="0" borderId="0" xfId="57" applyFo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ultec.com/" TargetMode="External" /><Relationship Id="rId3" Type="http://schemas.openxmlformats.org/officeDocument/2006/relationships/hyperlink" Target="http://www.cultec.com/" TargetMode="Externa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533400</xdr:colOff>
      <xdr:row>0</xdr:row>
      <xdr:rowOff>1409700</xdr:rowOff>
    </xdr:to>
    <xdr:pic>
      <xdr:nvPicPr>
        <xdr:cNvPr id="1" name="Picture 47">
          <a:hlinkClick r:id="rId3"/>
        </xdr:cNvPr>
        <xdr:cNvPicPr preferRelativeResize="1">
          <a:picLocks noChangeAspect="1"/>
        </xdr:cNvPicPr>
      </xdr:nvPicPr>
      <xdr:blipFill>
        <a:blip r:embed="rId1"/>
        <a:stretch>
          <a:fillRect/>
        </a:stretch>
      </xdr:blipFill>
      <xdr:spPr>
        <a:xfrm>
          <a:off x="0" y="0"/>
          <a:ext cx="7848600" cy="1409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9525</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728662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95250</xdr:colOff>
      <xdr:row>7</xdr:row>
      <xdr:rowOff>28575</xdr:rowOff>
    </xdr:to>
    <xdr:pic>
      <xdr:nvPicPr>
        <xdr:cNvPr id="1" name="Picture 47">
          <a:hlinkClick r:id="rId3"/>
        </xdr:cNvPr>
        <xdr:cNvPicPr preferRelativeResize="1">
          <a:picLocks noChangeAspect="1"/>
        </xdr:cNvPicPr>
      </xdr:nvPicPr>
      <xdr:blipFill>
        <a:blip r:embed="rId1"/>
        <a:stretch>
          <a:fillRect/>
        </a:stretch>
      </xdr:blipFill>
      <xdr:spPr>
        <a:xfrm>
          <a:off x="0" y="0"/>
          <a:ext cx="7286625" cy="1162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P-%20CULTEC%20Recharger%20330XLHD%20Incremental%20Storage%20Calculator%20-%20ISC-330XLHD-09-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0XLHD-Imperial"/>
      <sheetName val="330XLHD-Metric"/>
      <sheetName val="README"/>
    </sheetNames>
  </externalBook>
</externalLink>
</file>

<file path=xl/tables/table1.xml><?xml version="1.0" encoding="utf-8"?>
<table xmlns="http://schemas.openxmlformats.org/spreadsheetml/2006/main" id="1" name="Table1" displayName="Table1" ref="A27:K331" comment="" totalsRowShown="0">
  <autoFilter ref="A27:K331"/>
  <tableColumns count="11">
    <tableColumn id="1" name="Height of System"/>
    <tableColumn id="10" name="Incremental Single Endcap"/>
    <tableColumn id="2" name="Incremental Single Chamber1"/>
    <tableColumn id="3" name="FC-48 Feed Connector single unit"/>
    <tableColumn id="11" name="End Cap Volume"/>
    <tableColumn id="4" name="Chamber Volume"/>
    <tableColumn id="5" name="HVLV FC-48 Feed Connector Volume"/>
    <tableColumn id="6" name="Stone Volume"/>
    <tableColumn id="7" name="Cumulative Storage Volume"/>
    <tableColumn id="8" name="Total Cumulative Storage Volume"/>
    <tableColumn id="9" name="Elevation"/>
  </tableColumns>
  <tableStyleInfo name="" showFirstColumn="0" showLastColumn="0" showRowStripes="1" showColumnStripes="0"/>
</table>
</file>

<file path=xl/tables/table2.xml><?xml version="1.0" encoding="utf-8"?>
<table xmlns="http://schemas.openxmlformats.org/spreadsheetml/2006/main" id="17" name="Table118" displayName="Table118" ref="A27:U331" comment="" totalsRowShown="0">
  <autoFilter ref="A27:U331"/>
  <tableColumns count="21">
    <tableColumn id="1" name="Height of System (inches)"/>
    <tableColumn id="10" name="Height of System"/>
    <tableColumn id="11" name="Incremental Single Chamber"/>
    <tableColumn id="2" name="Incremental Single Chamber2"/>
    <tableColumn id="12" name="FC 48 Feed Connector single unit"/>
    <tableColumn id="20" name="FC 48 Feed Connector single unit (ft2)"/>
    <tableColumn id="21" name="End Cap single Volume m3"/>
    <tableColumn id="3" name="End Cap Vol (ft3)"/>
    <tableColumn id="19" name="End Cap single Volume"/>
    <tableColumn id="18" name="End Cap Volume"/>
    <tableColumn id="13" name="Chamber Volume"/>
    <tableColumn id="4" name="Chamber Volume2"/>
    <tableColumn id="14" name="HVLV FC-48 Feed Connector Volume"/>
    <tableColumn id="5" name="HVLV FC-48 Feed Connector Volume2"/>
    <tableColumn id="15" name="Stone Volume"/>
    <tableColumn id="6" name="Stone Volume2"/>
    <tableColumn id="16" name="Cumulative Storage Volume"/>
    <tableColumn id="7" name="Cumulative Storage Volume2"/>
    <tableColumn id="17" name="Total Cumulative Storage Volume"/>
    <tableColumn id="8" name="Total Cumulative Storage Volume2"/>
    <tableColumn id="9" name="Elevation"/>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ultec.com/" TargetMode="External" /><Relationship Id="rId2" Type="http://schemas.openxmlformats.org/officeDocument/2006/relationships/hyperlink" Target="mailto:tech@cultec.com" TargetMode="External" /><Relationship Id="rId3" Type="http://schemas.openxmlformats.org/officeDocument/2006/relationships/hyperlink" Target="http://www.cultec.com/" TargetMode="External" /><Relationship Id="rId4" Type="http://schemas.openxmlformats.org/officeDocument/2006/relationships/hyperlink" Target="http://www.cultec.com/downloads.html" TargetMode="External" /><Relationship Id="rId5" Type="http://schemas.openxmlformats.org/officeDocument/2006/relationships/hyperlink" Target="http://catalog.cultec.com/item/stormwater-products/contactor-recharger-stormwater-chambers/902hd" TargetMode="External" /><Relationship Id="rId6" Type="http://schemas.openxmlformats.org/officeDocument/2006/relationships/hyperlink" Target="http://catalog.cultec.com/Asset/recharger-902hd-submittal-stormwater.pdf" TargetMode="External" /><Relationship Id="rId7" Type="http://schemas.openxmlformats.org/officeDocument/2006/relationships/hyperlink" Target="http://catalog.cultec.com/item/stormwater-products/contactor-recharger-stormwater-chambers/902hd-ec"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M107"/>
  <sheetViews>
    <sheetView showGridLines="0" tabSelected="1" zoomScalePageLayoutView="0" workbookViewId="0" topLeftCell="A1">
      <selection activeCell="D51" sqref="D51"/>
    </sheetView>
  </sheetViews>
  <sheetFormatPr defaultColWidth="9.140625" defaultRowHeight="12.75"/>
  <cols>
    <col min="1" max="16384" width="9.140625" style="85" customWidth="1"/>
  </cols>
  <sheetData>
    <row r="1" ht="117" customHeight="1"/>
    <row r="2" ht="21">
      <c r="A2" s="104" t="s">
        <v>148</v>
      </c>
    </row>
    <row r="3" s="97" customFormat="1" ht="15">
      <c r="A3" s="14" t="s">
        <v>147</v>
      </c>
    </row>
    <row r="4" s="97" customFormat="1" ht="15.75">
      <c r="A4" s="98"/>
    </row>
    <row r="5" s="14" customFormat="1" ht="15.75">
      <c r="A5" s="61" t="s">
        <v>146</v>
      </c>
    </row>
    <row r="6" spans="1:2" s="14" customFormat="1" ht="12.75">
      <c r="A6" s="91">
        <v>1</v>
      </c>
      <c r="B6" s="91" t="s">
        <v>145</v>
      </c>
    </row>
    <row r="7" spans="1:8" s="14" customFormat="1" ht="12.75">
      <c r="A7" s="91"/>
      <c r="B7" s="103" t="s">
        <v>144</v>
      </c>
      <c r="C7" s="103"/>
      <c r="D7" s="103"/>
      <c r="E7" s="103"/>
      <c r="F7" s="103"/>
      <c r="G7" s="103"/>
      <c r="H7" s="103"/>
    </row>
    <row r="8" spans="1:8" s="14" customFormat="1" ht="12.75">
      <c r="A8" s="91"/>
      <c r="B8" s="103" t="s">
        <v>143</v>
      </c>
      <c r="C8" s="103"/>
      <c r="D8" s="103"/>
      <c r="E8" s="103"/>
      <c r="F8" s="103"/>
      <c r="G8" s="103"/>
      <c r="H8" s="103"/>
    </row>
    <row r="9" spans="1:2" s="14" customFormat="1" ht="12.75">
      <c r="A9" s="91"/>
      <c r="B9" s="91"/>
    </row>
    <row r="10" spans="1:2" s="14" customFormat="1" ht="12.75">
      <c r="A10" s="91">
        <v>2</v>
      </c>
      <c r="B10" s="91" t="s">
        <v>142</v>
      </c>
    </row>
    <row r="11" spans="1:8" s="14" customFormat="1" ht="12.75">
      <c r="A11" s="91"/>
      <c r="B11" s="103" t="s">
        <v>141</v>
      </c>
      <c r="C11" s="103"/>
      <c r="D11" s="103"/>
      <c r="E11" s="103"/>
      <c r="F11" s="103"/>
      <c r="G11" s="103"/>
      <c r="H11" s="103"/>
    </row>
    <row r="12" spans="1:8" s="14" customFormat="1" ht="12.75">
      <c r="A12" s="91"/>
      <c r="B12" s="103"/>
      <c r="C12" s="103"/>
      <c r="D12" s="103"/>
      <c r="E12" s="103"/>
      <c r="F12" s="103"/>
      <c r="G12" s="103"/>
      <c r="H12" s="103"/>
    </row>
    <row r="13" spans="1:2" s="14" customFormat="1" ht="12.75">
      <c r="A13" s="91">
        <v>3</v>
      </c>
      <c r="B13" s="91" t="s">
        <v>140</v>
      </c>
    </row>
    <row r="14" spans="1:8" s="14" customFormat="1" ht="12.75">
      <c r="A14" s="91"/>
      <c r="B14" s="103" t="s">
        <v>139</v>
      </c>
      <c r="C14" s="103"/>
      <c r="D14" s="103"/>
      <c r="E14" s="103"/>
      <c r="F14" s="103"/>
      <c r="G14" s="103"/>
      <c r="H14" s="103"/>
    </row>
    <row r="15" spans="1:8" s="14" customFormat="1" ht="12.75">
      <c r="A15" s="91"/>
      <c r="B15" s="103"/>
      <c r="C15" s="103"/>
      <c r="D15" s="103"/>
      <c r="E15" s="103"/>
      <c r="F15" s="103"/>
      <c r="G15" s="103"/>
      <c r="H15" s="103"/>
    </row>
    <row r="16" spans="1:2" s="14" customFormat="1" ht="12.75">
      <c r="A16" s="91">
        <v>4</v>
      </c>
      <c r="B16" s="91" t="s">
        <v>138</v>
      </c>
    </row>
    <row r="17" spans="1:8" s="14" customFormat="1" ht="12.75">
      <c r="A17" s="91"/>
      <c r="B17" s="103" t="s">
        <v>137</v>
      </c>
      <c r="C17" s="103"/>
      <c r="D17" s="103"/>
      <c r="E17" s="103"/>
      <c r="F17" s="103"/>
      <c r="G17" s="103"/>
      <c r="H17" s="103"/>
    </row>
    <row r="18" spans="1:8" s="14" customFormat="1" ht="12.75">
      <c r="A18" s="91"/>
      <c r="B18" s="103"/>
      <c r="C18" s="103"/>
      <c r="D18" s="103"/>
      <c r="E18" s="103"/>
      <c r="F18" s="103"/>
      <c r="G18" s="103"/>
      <c r="H18" s="103"/>
    </row>
    <row r="19" spans="1:2" s="14" customFormat="1" ht="12.75">
      <c r="A19" s="91">
        <v>5</v>
      </c>
      <c r="B19" s="91" t="s">
        <v>136</v>
      </c>
    </row>
    <row r="20" spans="1:8" s="14" customFormat="1" ht="12.75">
      <c r="A20" s="91"/>
      <c r="B20" s="103" t="s">
        <v>135</v>
      </c>
      <c r="C20" s="103"/>
      <c r="D20" s="103"/>
      <c r="E20" s="103"/>
      <c r="F20" s="103"/>
      <c r="G20" s="103"/>
      <c r="H20" s="103"/>
    </row>
    <row r="21" spans="1:2" s="14" customFormat="1" ht="12.75">
      <c r="A21" s="91"/>
      <c r="B21" s="91"/>
    </row>
    <row r="22" spans="1:2" s="14" customFormat="1" ht="12.75">
      <c r="A22" s="91">
        <v>6</v>
      </c>
      <c r="B22" s="91" t="s">
        <v>149</v>
      </c>
    </row>
    <row r="23" spans="1:8" s="14" customFormat="1" ht="12.75">
      <c r="A23" s="91"/>
      <c r="B23" s="103" t="s">
        <v>134</v>
      </c>
      <c r="C23" s="103"/>
      <c r="D23" s="103"/>
      <c r="E23" s="103"/>
      <c r="F23" s="103"/>
      <c r="G23" s="103"/>
      <c r="H23" s="103"/>
    </row>
    <row r="24" spans="1:2" s="14" customFormat="1" ht="12.75">
      <c r="A24" s="91"/>
      <c r="B24" s="91"/>
    </row>
    <row r="25" spans="1:2" s="14" customFormat="1" ht="12.75">
      <c r="A25" s="91">
        <v>7</v>
      </c>
      <c r="B25" s="91" t="s">
        <v>22</v>
      </c>
    </row>
    <row r="26" spans="1:8" s="14" customFormat="1" ht="12.75">
      <c r="A26" s="91"/>
      <c r="B26" s="103" t="s">
        <v>133</v>
      </c>
      <c r="C26" s="103"/>
      <c r="D26" s="103"/>
      <c r="E26" s="103"/>
      <c r="F26" s="103"/>
      <c r="G26" s="103"/>
      <c r="H26" s="103"/>
    </row>
    <row r="27" spans="1:2" s="14" customFormat="1" ht="12.75">
      <c r="A27" s="91"/>
      <c r="B27" s="91"/>
    </row>
    <row r="28" spans="1:2" s="14" customFormat="1" ht="12.75">
      <c r="A28" s="91">
        <v>8</v>
      </c>
      <c r="B28" s="91" t="s">
        <v>132</v>
      </c>
    </row>
    <row r="29" spans="1:13" s="14" customFormat="1" ht="24.75" customHeight="1">
      <c r="A29" s="91"/>
      <c r="B29" s="101" t="s">
        <v>150</v>
      </c>
      <c r="C29" s="101"/>
      <c r="D29" s="101"/>
      <c r="E29" s="101"/>
      <c r="F29" s="101"/>
      <c r="G29" s="101"/>
      <c r="H29" s="101"/>
      <c r="I29" s="101"/>
      <c r="J29" s="101"/>
      <c r="K29" s="101"/>
      <c r="L29" s="101"/>
      <c r="M29" s="101"/>
    </row>
    <row r="30" spans="1:2" s="14" customFormat="1" ht="12.75">
      <c r="A30" s="91"/>
      <c r="B30" s="91"/>
    </row>
    <row r="31" spans="1:2" s="14" customFormat="1" ht="12.75">
      <c r="A31" s="91">
        <v>9</v>
      </c>
      <c r="B31" s="91" t="s">
        <v>131</v>
      </c>
    </row>
    <row r="32" spans="1:13" s="14" customFormat="1" ht="24.75" customHeight="1">
      <c r="A32" s="91"/>
      <c r="B32" s="101" t="s">
        <v>151</v>
      </c>
      <c r="C32" s="101"/>
      <c r="D32" s="101"/>
      <c r="E32" s="101"/>
      <c r="F32" s="101"/>
      <c r="G32" s="101"/>
      <c r="H32" s="101"/>
      <c r="I32" s="101"/>
      <c r="J32" s="101"/>
      <c r="K32" s="101"/>
      <c r="L32" s="101"/>
      <c r="M32" s="101"/>
    </row>
    <row r="33" spans="1:2" s="14" customFormat="1" ht="12.75">
      <c r="A33" s="91"/>
      <c r="B33" s="91"/>
    </row>
    <row r="34" spans="1:2" s="14" customFormat="1" ht="12.75">
      <c r="A34" s="91">
        <v>10</v>
      </c>
      <c r="B34" s="91" t="s">
        <v>43</v>
      </c>
    </row>
    <row r="35" spans="1:8" s="14" customFormat="1" ht="12.75">
      <c r="A35" s="91"/>
      <c r="B35" s="103" t="s">
        <v>130</v>
      </c>
      <c r="C35" s="103"/>
      <c r="D35" s="103"/>
      <c r="E35" s="103"/>
      <c r="F35" s="103"/>
      <c r="G35" s="103"/>
      <c r="H35" s="103"/>
    </row>
    <row r="36" spans="1:2" s="14" customFormat="1" ht="12.75">
      <c r="A36" s="91"/>
      <c r="B36" s="91"/>
    </row>
    <row r="37" spans="1:2" s="14" customFormat="1" ht="12.75">
      <c r="A37" s="91">
        <v>11</v>
      </c>
      <c r="B37" s="91" t="s">
        <v>129</v>
      </c>
    </row>
    <row r="38" spans="1:8" s="14" customFormat="1" ht="12.75">
      <c r="A38" s="91"/>
      <c r="B38" s="103" t="s">
        <v>128</v>
      </c>
      <c r="C38" s="103"/>
      <c r="D38" s="103"/>
      <c r="E38" s="103"/>
      <c r="F38" s="103"/>
      <c r="G38" s="103"/>
      <c r="H38" s="103"/>
    </row>
    <row r="39" s="14" customFormat="1" ht="12.75">
      <c r="A39" s="91"/>
    </row>
    <row r="40" s="14" customFormat="1" ht="15.75">
      <c r="A40" s="61" t="s">
        <v>127</v>
      </c>
    </row>
    <row r="41" spans="1:2" s="14" customFormat="1" ht="12.75">
      <c r="A41" s="102">
        <v>1</v>
      </c>
      <c r="B41" s="14" t="s">
        <v>126</v>
      </c>
    </row>
    <row r="42" s="14" customFormat="1" ht="12.75">
      <c r="A42" s="102"/>
    </row>
    <row r="43" spans="1:2" s="14" customFormat="1" ht="12.75">
      <c r="A43" s="102">
        <v>2</v>
      </c>
      <c r="B43" s="14" t="s">
        <v>125</v>
      </c>
    </row>
    <row r="44" s="14" customFormat="1" ht="12.75">
      <c r="A44" s="102"/>
    </row>
    <row r="45" spans="1:13" s="14" customFormat="1" ht="24.75" customHeight="1">
      <c r="A45" s="102">
        <v>3</v>
      </c>
      <c r="B45" s="101" t="s">
        <v>124</v>
      </c>
      <c r="C45" s="101"/>
      <c r="D45" s="101"/>
      <c r="E45" s="101"/>
      <c r="F45" s="101"/>
      <c r="G45" s="101"/>
      <c r="H45" s="101"/>
      <c r="I45" s="101"/>
      <c r="J45" s="101"/>
      <c r="K45" s="101"/>
      <c r="L45" s="101"/>
      <c r="M45" s="101"/>
    </row>
    <row r="46" s="14" customFormat="1" ht="12.75">
      <c r="A46" s="91"/>
    </row>
    <row r="47" ht="15.75">
      <c r="A47" s="61" t="s">
        <v>69</v>
      </c>
    </row>
    <row r="48" s="99" customFormat="1" ht="12.75">
      <c r="A48" s="100" t="s">
        <v>70</v>
      </c>
    </row>
    <row r="49" spans="1:2" s="99" customFormat="1" ht="12.75">
      <c r="A49" s="100" t="s">
        <v>71</v>
      </c>
      <c r="B49" s="100"/>
    </row>
    <row r="50" s="99" customFormat="1" ht="12.75">
      <c r="A50" s="100" t="s">
        <v>72</v>
      </c>
    </row>
    <row r="51" s="99" customFormat="1" ht="12.75">
      <c r="A51" s="100" t="s">
        <v>73</v>
      </c>
    </row>
    <row r="52" s="99" customFormat="1" ht="12.75">
      <c r="A52" s="100" t="s">
        <v>74</v>
      </c>
    </row>
    <row r="53" s="97" customFormat="1" ht="15">
      <c r="A53" s="100" t="s">
        <v>123</v>
      </c>
    </row>
    <row r="54" ht="15.75">
      <c r="A54" s="61" t="s">
        <v>122</v>
      </c>
    </row>
    <row r="55" s="14" customFormat="1" ht="12.75">
      <c r="A55" s="14" t="s">
        <v>121</v>
      </c>
    </row>
    <row r="56" s="14" customFormat="1" ht="12.75">
      <c r="A56" s="14" t="s">
        <v>120</v>
      </c>
    </row>
    <row r="57" s="14" customFormat="1" ht="12.75">
      <c r="A57" s="14" t="s">
        <v>119</v>
      </c>
    </row>
    <row r="58" s="14" customFormat="1" ht="12.75">
      <c r="A58" s="14" t="s">
        <v>118</v>
      </c>
    </row>
    <row r="59" s="14" customFormat="1" ht="12.75">
      <c r="A59" s="96" t="s">
        <v>70</v>
      </c>
    </row>
    <row r="60" s="14" customFormat="1" ht="12.75"/>
    <row r="61" s="14" customFormat="1" ht="15.75">
      <c r="A61" s="61" t="s">
        <v>117</v>
      </c>
    </row>
    <row r="62" spans="1:13" s="14" customFormat="1" ht="24.75" customHeight="1">
      <c r="A62" s="89" t="s">
        <v>116</v>
      </c>
      <c r="B62" s="89"/>
      <c r="C62" s="89"/>
      <c r="D62" s="89"/>
      <c r="E62" s="89"/>
      <c r="F62" s="89"/>
      <c r="G62" s="89"/>
      <c r="H62" s="89"/>
      <c r="I62" s="89"/>
      <c r="J62" s="89"/>
      <c r="K62" s="89"/>
      <c r="L62" s="89"/>
      <c r="M62" s="89"/>
    </row>
    <row r="63" s="14" customFormat="1" ht="12.75"/>
    <row r="64" s="14" customFormat="1" ht="12.75">
      <c r="A64" s="14" t="s">
        <v>115</v>
      </c>
    </row>
    <row r="65" s="14" customFormat="1" ht="12.75"/>
    <row r="66" s="14" customFormat="1" ht="15.75">
      <c r="A66" s="61" t="s">
        <v>114</v>
      </c>
    </row>
    <row r="67" s="14" customFormat="1" ht="12.75">
      <c r="A67" s="95" t="s">
        <v>113</v>
      </c>
    </row>
    <row r="68" spans="1:13" s="14" customFormat="1" ht="24.75" customHeight="1">
      <c r="A68" s="89" t="s">
        <v>112</v>
      </c>
      <c r="B68" s="89"/>
      <c r="C68" s="89"/>
      <c r="D68" s="89"/>
      <c r="E68" s="89"/>
      <c r="F68" s="89"/>
      <c r="G68" s="89"/>
      <c r="H68" s="89"/>
      <c r="I68" s="89"/>
      <c r="J68" s="89"/>
      <c r="K68" s="89"/>
      <c r="L68" s="89"/>
      <c r="M68" s="89"/>
    </row>
    <row r="69" s="14" customFormat="1" ht="12.75"/>
    <row r="70" s="14" customFormat="1" ht="15.75">
      <c r="A70" s="61" t="s">
        <v>111</v>
      </c>
    </row>
    <row r="71" s="14" customFormat="1" ht="12.75"/>
    <row r="72" spans="1:13" s="14" customFormat="1" ht="42.75" customHeight="1">
      <c r="A72" s="89" t="s">
        <v>110</v>
      </c>
      <c r="B72" s="89"/>
      <c r="C72" s="89"/>
      <c r="D72" s="89"/>
      <c r="E72" s="89"/>
      <c r="F72" s="89"/>
      <c r="G72" s="89"/>
      <c r="H72" s="89"/>
      <c r="I72" s="89"/>
      <c r="J72" s="89"/>
      <c r="K72" s="89"/>
      <c r="L72" s="89"/>
      <c r="M72" s="89"/>
    </row>
    <row r="73" spans="1:2" s="14" customFormat="1" ht="12.75">
      <c r="A73" s="91">
        <v>1</v>
      </c>
      <c r="B73" s="91" t="s">
        <v>109</v>
      </c>
    </row>
    <row r="74" spans="2:13" s="14" customFormat="1" ht="39.75" customHeight="1">
      <c r="B74" s="90">
        <v>1.1</v>
      </c>
      <c r="C74" s="89" t="s">
        <v>108</v>
      </c>
      <c r="D74" s="89"/>
      <c r="E74" s="89"/>
      <c r="F74" s="89"/>
      <c r="G74" s="89"/>
      <c r="H74" s="89"/>
      <c r="I74" s="89"/>
      <c r="J74" s="89"/>
      <c r="K74" s="89"/>
      <c r="L74" s="89"/>
      <c r="M74" s="89"/>
    </row>
    <row r="75" spans="2:13" s="14" customFormat="1" ht="24.75" customHeight="1">
      <c r="B75" s="90">
        <v>1.2</v>
      </c>
      <c r="C75" s="89" t="s">
        <v>107</v>
      </c>
      <c r="D75" s="89"/>
      <c r="E75" s="89"/>
      <c r="F75" s="89"/>
      <c r="G75" s="89"/>
      <c r="H75" s="89"/>
      <c r="I75" s="89"/>
      <c r="J75" s="89"/>
      <c r="K75" s="89"/>
      <c r="L75" s="89"/>
      <c r="M75" s="89"/>
    </row>
    <row r="76" spans="1:2" s="14" customFormat="1" ht="12.75">
      <c r="A76" s="91">
        <v>2</v>
      </c>
      <c r="B76" s="91" t="s">
        <v>106</v>
      </c>
    </row>
    <row r="77" spans="1:3" s="14" customFormat="1" ht="18.75">
      <c r="A77" s="93"/>
      <c r="B77" s="14">
        <v>2.1</v>
      </c>
      <c r="C77" s="14" t="s">
        <v>105</v>
      </c>
    </row>
    <row r="78" spans="2:13" s="14" customFormat="1" ht="24.75" customHeight="1">
      <c r="B78" s="90"/>
      <c r="C78" s="94" t="s">
        <v>104</v>
      </c>
      <c r="D78" s="89" t="s">
        <v>103</v>
      </c>
      <c r="E78" s="89"/>
      <c r="F78" s="89"/>
      <c r="G78" s="89"/>
      <c r="H78" s="89"/>
      <c r="I78" s="89"/>
      <c r="J78" s="89"/>
      <c r="K78" s="89"/>
      <c r="L78" s="89"/>
      <c r="M78" s="89"/>
    </row>
    <row r="79" spans="2:13" s="14" customFormat="1" ht="24.75" customHeight="1">
      <c r="B79" s="90"/>
      <c r="C79" s="94" t="s">
        <v>102</v>
      </c>
      <c r="D79" s="89" t="s">
        <v>101</v>
      </c>
      <c r="E79" s="89"/>
      <c r="F79" s="89"/>
      <c r="G79" s="89"/>
      <c r="H79" s="89"/>
      <c r="I79" s="89"/>
      <c r="J79" s="89"/>
      <c r="K79" s="89"/>
      <c r="L79" s="89"/>
      <c r="M79" s="89"/>
    </row>
    <row r="80" spans="1:4" s="14" customFormat="1" ht="18.75">
      <c r="A80" s="93"/>
      <c r="C80" s="92" t="s">
        <v>100</v>
      </c>
      <c r="D80" s="14" t="s">
        <v>99</v>
      </c>
    </row>
    <row r="81" spans="2:13" s="14" customFormat="1" ht="39.75" customHeight="1">
      <c r="B81" s="90">
        <v>2.2</v>
      </c>
      <c r="C81" s="89" t="s">
        <v>98</v>
      </c>
      <c r="D81" s="89"/>
      <c r="E81" s="89"/>
      <c r="F81" s="89"/>
      <c r="G81" s="89"/>
      <c r="H81" s="89"/>
      <c r="I81" s="89"/>
      <c r="J81" s="89"/>
      <c r="K81" s="89"/>
      <c r="L81" s="89"/>
      <c r="M81" s="89"/>
    </row>
    <row r="82" spans="2:13" s="14" customFormat="1" ht="24.75" customHeight="1">
      <c r="B82" s="90">
        <v>2.3</v>
      </c>
      <c r="C82" s="89" t="s">
        <v>97</v>
      </c>
      <c r="D82" s="89"/>
      <c r="E82" s="89"/>
      <c r="F82" s="89"/>
      <c r="G82" s="89"/>
      <c r="H82" s="89"/>
      <c r="I82" s="89"/>
      <c r="J82" s="89"/>
      <c r="K82" s="89"/>
      <c r="L82" s="89"/>
      <c r="M82" s="89"/>
    </row>
    <row r="83" spans="2:13" s="14" customFormat="1" ht="24.75" customHeight="1">
      <c r="B83" s="90">
        <v>2.4</v>
      </c>
      <c r="C83" s="89" t="s">
        <v>96</v>
      </c>
      <c r="D83" s="89"/>
      <c r="E83" s="89"/>
      <c r="F83" s="89"/>
      <c r="G83" s="89"/>
      <c r="H83" s="89"/>
      <c r="I83" s="89"/>
      <c r="J83" s="89"/>
      <c r="K83" s="89"/>
      <c r="L83" s="89"/>
      <c r="M83" s="89"/>
    </row>
    <row r="84" spans="2:13" s="14" customFormat="1" ht="24.75" customHeight="1">
      <c r="B84" s="90">
        <v>2.5</v>
      </c>
      <c r="C84" s="89" t="s">
        <v>95</v>
      </c>
      <c r="D84" s="89"/>
      <c r="E84" s="89"/>
      <c r="F84" s="89"/>
      <c r="G84" s="89"/>
      <c r="H84" s="89"/>
      <c r="I84" s="89"/>
      <c r="J84" s="89"/>
      <c r="K84" s="89"/>
      <c r="L84" s="89"/>
      <c r="M84" s="89"/>
    </row>
    <row r="85" spans="1:2" s="14" customFormat="1" ht="12.75">
      <c r="A85" s="91">
        <v>3</v>
      </c>
      <c r="B85" s="91" t="s">
        <v>94</v>
      </c>
    </row>
    <row r="86" spans="2:13" s="14" customFormat="1" ht="39.75" customHeight="1">
      <c r="B86" s="90">
        <v>3.1</v>
      </c>
      <c r="C86" s="89" t="s">
        <v>93</v>
      </c>
      <c r="D86" s="89"/>
      <c r="E86" s="89"/>
      <c r="F86" s="89"/>
      <c r="G86" s="89"/>
      <c r="H86" s="89"/>
      <c r="I86" s="89"/>
      <c r="J86" s="89"/>
      <c r="K86" s="89"/>
      <c r="L86" s="89"/>
      <c r="M86" s="89"/>
    </row>
    <row r="87" spans="2:13" s="14" customFormat="1" ht="24.75" customHeight="1">
      <c r="B87" s="90">
        <v>3.2</v>
      </c>
      <c r="C87" s="89" t="s">
        <v>92</v>
      </c>
      <c r="D87" s="89"/>
      <c r="E87" s="89"/>
      <c r="F87" s="89"/>
      <c r="G87" s="89"/>
      <c r="H87" s="89"/>
      <c r="I87" s="89"/>
      <c r="J87" s="89"/>
      <c r="K87" s="89"/>
      <c r="L87" s="89"/>
      <c r="M87" s="89"/>
    </row>
    <row r="88" spans="2:13" s="14" customFormat="1" ht="81.75" customHeight="1">
      <c r="B88" s="90">
        <v>3.3</v>
      </c>
      <c r="C88" s="89" t="s">
        <v>91</v>
      </c>
      <c r="D88" s="89"/>
      <c r="E88" s="89"/>
      <c r="F88" s="89"/>
      <c r="G88" s="89"/>
      <c r="H88" s="89"/>
      <c r="I88" s="89"/>
      <c r="J88" s="89"/>
      <c r="K88" s="89"/>
      <c r="L88" s="89"/>
      <c r="M88" s="89"/>
    </row>
    <row r="89" spans="2:13" s="14" customFormat="1" ht="75.75" customHeight="1">
      <c r="B89" s="90">
        <v>3.4</v>
      </c>
      <c r="C89" s="89" t="s">
        <v>90</v>
      </c>
      <c r="D89" s="89"/>
      <c r="E89" s="89"/>
      <c r="F89" s="89"/>
      <c r="G89" s="89"/>
      <c r="H89" s="89"/>
      <c r="I89" s="89"/>
      <c r="J89" s="89"/>
      <c r="K89" s="89"/>
      <c r="L89" s="89"/>
      <c r="M89" s="89"/>
    </row>
    <row r="90" spans="1:2" s="14" customFormat="1" ht="12.75">
      <c r="A90" s="91">
        <v>4</v>
      </c>
      <c r="B90" s="91" t="s">
        <v>89</v>
      </c>
    </row>
    <row r="91" spans="2:13" s="14" customFormat="1" ht="39.75" customHeight="1">
      <c r="B91" s="90">
        <v>4.1</v>
      </c>
      <c r="C91" s="89" t="s">
        <v>88</v>
      </c>
      <c r="D91" s="89"/>
      <c r="E91" s="89"/>
      <c r="F91" s="89"/>
      <c r="G91" s="89"/>
      <c r="H91" s="89"/>
      <c r="I91" s="89"/>
      <c r="J91" s="89"/>
      <c r="K91" s="89"/>
      <c r="L91" s="89"/>
      <c r="M91" s="89"/>
    </row>
    <row r="92" spans="1:2" s="14" customFormat="1" ht="12.75">
      <c r="A92" s="91">
        <v>5</v>
      </c>
      <c r="B92" s="91" t="s">
        <v>87</v>
      </c>
    </row>
    <row r="93" spans="2:13" s="14" customFormat="1" ht="24.75" customHeight="1">
      <c r="B93" s="90">
        <v>5.1</v>
      </c>
      <c r="C93" s="89" t="s">
        <v>86</v>
      </c>
      <c r="D93" s="89"/>
      <c r="E93" s="89"/>
      <c r="F93" s="89"/>
      <c r="G93" s="89"/>
      <c r="H93" s="89"/>
      <c r="I93" s="89"/>
      <c r="J93" s="89"/>
      <c r="K93" s="89"/>
      <c r="L93" s="89"/>
      <c r="M93" s="89"/>
    </row>
    <row r="94" spans="2:13" s="14" customFormat="1" ht="39.75" customHeight="1">
      <c r="B94" s="90">
        <v>5.2</v>
      </c>
      <c r="C94" s="89" t="s">
        <v>85</v>
      </c>
      <c r="D94" s="89"/>
      <c r="E94" s="89"/>
      <c r="F94" s="89"/>
      <c r="G94" s="89"/>
      <c r="H94" s="89"/>
      <c r="I94" s="89"/>
      <c r="J94" s="89"/>
      <c r="K94" s="89"/>
      <c r="L94" s="89"/>
      <c r="M94" s="89"/>
    </row>
    <row r="95" spans="1:2" s="14" customFormat="1" ht="12.75">
      <c r="A95" s="91">
        <v>6</v>
      </c>
      <c r="B95" s="91" t="s">
        <v>84</v>
      </c>
    </row>
    <row r="96" spans="2:13" s="14" customFormat="1" ht="24.75" customHeight="1">
      <c r="B96" s="90">
        <v>6.1</v>
      </c>
      <c r="C96" s="89" t="s">
        <v>83</v>
      </c>
      <c r="D96" s="89"/>
      <c r="E96" s="89"/>
      <c r="F96" s="89"/>
      <c r="G96" s="89"/>
      <c r="H96" s="89"/>
      <c r="I96" s="89"/>
      <c r="J96" s="89"/>
      <c r="K96" s="89"/>
      <c r="L96" s="89"/>
      <c r="M96" s="89"/>
    </row>
    <row r="97" spans="2:13" s="14" customFormat="1" ht="24.75" customHeight="1">
      <c r="B97" s="90">
        <v>6.2</v>
      </c>
      <c r="C97" s="89" t="s">
        <v>82</v>
      </c>
      <c r="D97" s="89"/>
      <c r="E97" s="89"/>
      <c r="F97" s="89"/>
      <c r="G97" s="89"/>
      <c r="H97" s="89"/>
      <c r="I97" s="89"/>
      <c r="J97" s="89"/>
      <c r="K97" s="89"/>
      <c r="L97" s="89"/>
      <c r="M97" s="89"/>
    </row>
    <row r="98" spans="2:13" s="14" customFormat="1" ht="24.75" customHeight="1">
      <c r="B98" s="90">
        <v>6.3</v>
      </c>
      <c r="C98" s="89" t="s">
        <v>81</v>
      </c>
      <c r="D98" s="89"/>
      <c r="E98" s="89"/>
      <c r="F98" s="89"/>
      <c r="G98" s="89"/>
      <c r="H98" s="89"/>
      <c r="I98" s="89"/>
      <c r="J98" s="89"/>
      <c r="K98" s="89"/>
      <c r="L98" s="89"/>
      <c r="M98" s="89"/>
    </row>
    <row r="99" spans="2:13" s="14" customFormat="1" ht="24.75" customHeight="1">
      <c r="B99" s="90">
        <v>6.4</v>
      </c>
      <c r="C99" s="89" t="s">
        <v>80</v>
      </c>
      <c r="D99" s="89"/>
      <c r="E99" s="89"/>
      <c r="F99" s="89"/>
      <c r="G99" s="89"/>
      <c r="H99" s="89"/>
      <c r="I99" s="89"/>
      <c r="J99" s="89"/>
      <c r="K99" s="89"/>
      <c r="L99" s="89"/>
      <c r="M99" s="89"/>
    </row>
    <row r="100" spans="2:13" s="14" customFormat="1" ht="24.75" customHeight="1">
      <c r="B100" s="90">
        <v>6.5</v>
      </c>
      <c r="C100" s="89" t="s">
        <v>79</v>
      </c>
      <c r="D100" s="89"/>
      <c r="E100" s="89"/>
      <c r="F100" s="89"/>
      <c r="G100" s="89"/>
      <c r="H100" s="89"/>
      <c r="I100" s="89"/>
      <c r="J100" s="89"/>
      <c r="K100" s="89"/>
      <c r="L100" s="89"/>
      <c r="M100" s="89"/>
    </row>
    <row r="101" s="14" customFormat="1" ht="12.75"/>
    <row r="102" s="14" customFormat="1" ht="12.75"/>
    <row r="103" s="14" customFormat="1" ht="12.75"/>
    <row r="104" spans="1:10" ht="12.75">
      <c r="A104" s="87"/>
      <c r="B104" s="87"/>
      <c r="C104" s="87"/>
      <c r="D104" s="87"/>
      <c r="E104" s="87"/>
      <c r="F104" s="87"/>
      <c r="G104" s="87"/>
      <c r="H104" s="87"/>
      <c r="I104" s="87"/>
      <c r="J104" s="87"/>
    </row>
    <row r="105" spans="1:10" ht="12.75">
      <c r="A105" s="88"/>
      <c r="B105" s="87"/>
      <c r="C105" s="87"/>
      <c r="D105" s="87"/>
      <c r="E105" s="87"/>
      <c r="F105" s="87"/>
      <c r="G105" s="87"/>
      <c r="H105" s="87"/>
      <c r="I105" s="87"/>
      <c r="J105" s="87"/>
    </row>
    <row r="106" spans="1:10" ht="12.75">
      <c r="A106" s="86"/>
      <c r="B106" s="86"/>
      <c r="C106" s="86"/>
      <c r="D106" s="86"/>
      <c r="E106" s="86"/>
      <c r="F106" s="86"/>
      <c r="G106" s="86"/>
      <c r="H106" s="86"/>
      <c r="I106" s="86"/>
      <c r="J106" s="86"/>
    </row>
    <row r="107" spans="1:10" ht="12.75">
      <c r="A107" s="86"/>
      <c r="B107" s="86"/>
      <c r="C107" s="86"/>
      <c r="D107" s="86"/>
      <c r="E107" s="86"/>
      <c r="F107" s="86"/>
      <c r="G107" s="86"/>
      <c r="H107" s="86"/>
      <c r="I107" s="86"/>
      <c r="J107" s="86"/>
    </row>
  </sheetData>
  <sheetProtection password="DDA1" sheet="1"/>
  <mergeCells count="26">
    <mergeCell ref="B29:M29"/>
    <mergeCell ref="B32:M32"/>
    <mergeCell ref="B45:M45"/>
    <mergeCell ref="A62:M62"/>
    <mergeCell ref="A68:M68"/>
    <mergeCell ref="A72:M72"/>
    <mergeCell ref="C74:M74"/>
    <mergeCell ref="C75:M75"/>
    <mergeCell ref="D78:M78"/>
    <mergeCell ref="D79:M79"/>
    <mergeCell ref="C81:M81"/>
    <mergeCell ref="C82:M82"/>
    <mergeCell ref="C83:M83"/>
    <mergeCell ref="C84:M84"/>
    <mergeCell ref="C86:M86"/>
    <mergeCell ref="C87:M87"/>
    <mergeCell ref="C88:M88"/>
    <mergeCell ref="C89:M89"/>
    <mergeCell ref="C99:M99"/>
    <mergeCell ref="C100:M100"/>
    <mergeCell ref="C91:M91"/>
    <mergeCell ref="C93:M93"/>
    <mergeCell ref="C94:M94"/>
    <mergeCell ref="C96:M96"/>
    <mergeCell ref="C97:M97"/>
    <mergeCell ref="C98:M98"/>
  </mergeCells>
  <hyperlinks>
    <hyperlink ref="A48" r:id="rId1" display="www.cultec.com"/>
    <hyperlink ref="A49" r:id="rId2" display="tech@cultec.com"/>
    <hyperlink ref="A59" r:id="rId3" display="www.cultec.com"/>
    <hyperlink ref="A53" r:id="rId4" display="DOWNLOADS page"/>
    <hyperlink ref="A50" r:id="rId5" display="Recharger 902HD"/>
    <hyperlink ref="A52" r:id="rId6" display="Recharger 902HD Submittal"/>
    <hyperlink ref="A51" r:id="rId7" display="Recharger 902HD"/>
  </hyperlinks>
  <printOptions/>
  <pageMargins left="0.7" right="0.7" top="0.75" bottom="0.75" header="0.3" footer="0.3"/>
  <pageSetup fitToHeight="0" fitToWidth="1" horizontalDpi="1200" verticalDpi="1200" orientation="portrait" scale="76" r:id="rId9"/>
  <headerFooter>
    <oddFooter>&amp;L&amp;"Calibri,Regular"&amp;8Created on &amp;D&amp;R&amp;"Calibri,Regular"&amp;8&amp;P of &amp;N</oddFooter>
  </headerFooter>
  <drawing r:id="rId8"/>
</worksheet>
</file>

<file path=xl/worksheets/sheet2.xml><?xml version="1.0" encoding="utf-8"?>
<worksheet xmlns="http://schemas.openxmlformats.org/spreadsheetml/2006/main" xmlns:r="http://schemas.openxmlformats.org/officeDocument/2006/relationships">
  <sheetPr codeName="Sheet4"/>
  <dimension ref="A7:AD332"/>
  <sheetViews>
    <sheetView showGridLines="0" workbookViewId="0" topLeftCell="A1">
      <selection activeCell="K10" sqref="K10"/>
    </sheetView>
  </sheetViews>
  <sheetFormatPr defaultColWidth="9.140625" defaultRowHeight="12.75"/>
  <cols>
    <col min="1" max="1" width="13.00390625" style="9" customWidth="1"/>
    <col min="2" max="2" width="13.00390625" style="9" hidden="1" customWidth="1"/>
    <col min="3" max="4" width="12.140625" style="9" hidden="1" customWidth="1"/>
    <col min="5" max="5" width="12.140625" style="9" customWidth="1"/>
    <col min="6" max="6" width="14.140625" style="9" customWidth="1"/>
    <col min="7" max="7" width="12.28125" style="13" bestFit="1" customWidth="1"/>
    <col min="8" max="8" width="14.28125" style="12" customWidth="1"/>
    <col min="9" max="10" width="15.28125" style="12" customWidth="1"/>
    <col min="11" max="11" width="12.7109375" style="12" customWidth="1"/>
    <col min="12" max="12" width="16.8515625" style="12" bestFit="1" customWidth="1"/>
    <col min="13" max="14" width="9.28125" style="9" customWidth="1"/>
    <col min="15" max="15" width="15.8515625" style="9" hidden="1" customWidth="1"/>
    <col min="16" max="16" width="9.140625" style="9" hidden="1" customWidth="1"/>
    <col min="17" max="17" width="8.57421875" style="9" hidden="1" customWidth="1"/>
    <col min="18" max="18" width="11.8515625" style="9" hidden="1" customWidth="1"/>
    <col min="19" max="19" width="11.140625" style="9" hidden="1" customWidth="1"/>
    <col min="20" max="30" width="9.140625" style="9" hidden="1" customWidth="1"/>
    <col min="31" max="16384" width="9.140625" style="9" customWidth="1"/>
  </cols>
  <sheetData>
    <row r="1" ht="12.75"/>
    <row r="2" ht="12.75"/>
    <row r="3" ht="12.75"/>
    <row r="4" ht="12.75"/>
    <row r="5" ht="12.75"/>
    <row r="6" ht="12.75"/>
    <row r="7" spans="1:13" ht="12.75">
      <c r="A7" s="8"/>
      <c r="B7" s="8"/>
      <c r="G7" s="9"/>
      <c r="H7" s="10"/>
      <c r="I7" s="10"/>
      <c r="J7" s="10"/>
      <c r="K7" s="11"/>
      <c r="L7" s="11"/>
      <c r="M7" s="12"/>
    </row>
    <row r="8" spans="12:13" ht="28.5" customHeight="1">
      <c r="L8" s="11"/>
      <c r="M8" s="12"/>
    </row>
    <row r="9" spans="1:13" ht="15.75">
      <c r="A9" s="61" t="s">
        <v>2</v>
      </c>
      <c r="B9" s="35"/>
      <c r="C9" s="14"/>
      <c r="D9" s="14"/>
      <c r="E9" s="14"/>
      <c r="F9" s="14"/>
      <c r="G9" s="91" t="s">
        <v>152</v>
      </c>
      <c r="H9" s="10"/>
      <c r="I9" s="10"/>
      <c r="J9" s="61"/>
      <c r="K9" s="11"/>
      <c r="L9" s="11"/>
      <c r="M9" s="12"/>
    </row>
    <row r="10" spans="1:13" ht="12.75">
      <c r="A10" s="80"/>
      <c r="B10" s="80"/>
      <c r="C10" s="80"/>
      <c r="D10" s="80"/>
      <c r="E10" s="80"/>
      <c r="F10" s="80"/>
      <c r="G10" s="80"/>
      <c r="H10" s="80"/>
      <c r="I10" s="10"/>
      <c r="J10" s="62"/>
      <c r="K10" s="11"/>
      <c r="L10" s="11"/>
      <c r="M10" s="12"/>
    </row>
    <row r="11" spans="1:13" ht="12.75">
      <c r="A11" s="84"/>
      <c r="B11" s="84"/>
      <c r="C11" s="84"/>
      <c r="D11" s="84"/>
      <c r="E11" s="84"/>
      <c r="F11" s="84"/>
      <c r="G11" s="84"/>
      <c r="H11" s="84"/>
      <c r="I11" s="10"/>
      <c r="J11" s="62"/>
      <c r="K11" s="11"/>
      <c r="L11" s="11"/>
      <c r="M11" s="12"/>
    </row>
    <row r="12" spans="1:13" ht="12.75">
      <c r="A12" s="84"/>
      <c r="B12" s="84"/>
      <c r="C12" s="84"/>
      <c r="D12" s="84"/>
      <c r="E12" s="84"/>
      <c r="F12" s="84"/>
      <c r="G12" s="84"/>
      <c r="H12" s="84"/>
      <c r="I12" s="10"/>
      <c r="J12" s="62"/>
      <c r="K12" s="11"/>
      <c r="L12" s="11"/>
      <c r="M12" s="12"/>
    </row>
    <row r="13" spans="1:15" s="36" customFormat="1" ht="12.75">
      <c r="A13" s="80"/>
      <c r="B13" s="80"/>
      <c r="C13" s="80"/>
      <c r="D13" s="80"/>
      <c r="E13" s="80"/>
      <c r="F13" s="80"/>
      <c r="G13" s="80"/>
      <c r="H13" s="80"/>
      <c r="I13" s="15"/>
      <c r="J13" s="62"/>
      <c r="K13" s="11"/>
      <c r="L13" s="11"/>
      <c r="M13" s="12"/>
      <c r="N13" s="9"/>
      <c r="O13" s="9"/>
    </row>
    <row r="14" spans="1:13" ht="12.75">
      <c r="A14" s="58"/>
      <c r="B14" s="58"/>
      <c r="C14" s="58"/>
      <c r="D14" s="58"/>
      <c r="E14" s="58"/>
      <c r="F14" s="58"/>
      <c r="G14" s="58"/>
      <c r="H14" s="58"/>
      <c r="I14" s="15"/>
      <c r="J14" s="63"/>
      <c r="K14" s="11"/>
      <c r="L14" s="11"/>
      <c r="M14" s="12"/>
    </row>
    <row r="15" spans="1:10" ht="12.75">
      <c r="A15" s="8"/>
      <c r="B15" s="8"/>
      <c r="G15" s="9"/>
      <c r="H15" s="10"/>
      <c r="I15" s="16"/>
      <c r="J15" s="16"/>
    </row>
    <row r="16" spans="1:11" ht="12.75">
      <c r="A16" s="17" t="s">
        <v>58</v>
      </c>
      <c r="B16" s="17"/>
      <c r="G16" s="47">
        <v>1</v>
      </c>
      <c r="H16" s="19" t="s">
        <v>30</v>
      </c>
      <c r="I16" s="15"/>
      <c r="J16" s="16"/>
      <c r="K16" s="11"/>
    </row>
    <row r="17" spans="1:11" ht="12.75">
      <c r="A17" s="20" t="s">
        <v>11</v>
      </c>
      <c r="B17" s="20"/>
      <c r="G17" s="47">
        <v>1</v>
      </c>
      <c r="H17" s="19" t="s">
        <v>30</v>
      </c>
      <c r="I17" s="15"/>
      <c r="J17" s="16"/>
      <c r="K17" s="11"/>
    </row>
    <row r="18" spans="1:10" ht="12.75">
      <c r="A18" s="17" t="s">
        <v>48</v>
      </c>
      <c r="B18" s="17"/>
      <c r="G18" s="47">
        <v>0</v>
      </c>
      <c r="H18" s="19" t="s">
        <v>30</v>
      </c>
      <c r="I18" s="21"/>
      <c r="J18" s="16"/>
    </row>
    <row r="19" spans="1:13" ht="12.75">
      <c r="A19" s="20" t="s">
        <v>1</v>
      </c>
      <c r="B19" s="20"/>
      <c r="G19" s="47">
        <v>40</v>
      </c>
      <c r="H19" s="19" t="s">
        <v>31</v>
      </c>
      <c r="I19" s="21"/>
      <c r="J19" s="16"/>
      <c r="M19" s="12"/>
    </row>
    <row r="20" spans="1:20" ht="12.75">
      <c r="A20" s="9" t="s">
        <v>3</v>
      </c>
      <c r="G20" s="47">
        <v>9</v>
      </c>
      <c r="H20" s="22" t="s">
        <v>7</v>
      </c>
      <c r="I20" s="79">
        <f>IF(G20&lt;9,"Min. of 9 Inches Required","")</f>
      </c>
      <c r="J20" s="16"/>
      <c r="M20" s="12"/>
      <c r="T20" s="12"/>
    </row>
    <row r="21" spans="1:13" ht="12.75">
      <c r="A21" s="9" t="s">
        <v>4</v>
      </c>
      <c r="G21" s="47">
        <v>12</v>
      </c>
      <c r="H21" s="19" t="s">
        <v>7</v>
      </c>
      <c r="I21" s="79">
        <f>IF(G21&lt;12,"Min. of 12 Inches Required","")</f>
      </c>
      <c r="J21" s="16"/>
      <c r="M21" s="12"/>
    </row>
    <row r="22" spans="1:14" ht="12.75" customHeight="1">
      <c r="A22" s="12" t="s">
        <v>33</v>
      </c>
      <c r="B22" s="12"/>
      <c r="G22" s="77">
        <f>I22</f>
        <v>56.683695</v>
      </c>
      <c r="H22" s="22" t="s">
        <v>66</v>
      </c>
      <c r="I22" s="26">
        <f>Q37</f>
        <v>56.683695</v>
      </c>
      <c r="J22" s="26" t="s">
        <v>34</v>
      </c>
      <c r="L22" s="41"/>
      <c r="M22" s="41"/>
      <c r="N22" s="41"/>
    </row>
    <row r="23" spans="1:14" ht="12.75" customHeight="1">
      <c r="A23" s="9" t="s">
        <v>5</v>
      </c>
      <c r="G23" s="47">
        <v>100</v>
      </c>
      <c r="H23" s="19" t="s">
        <v>32</v>
      </c>
      <c r="I23" s="9"/>
      <c r="J23" s="60" t="s">
        <v>67</v>
      </c>
      <c r="L23" s="41"/>
      <c r="M23" s="12"/>
      <c r="N23" s="41"/>
    </row>
    <row r="24" spans="7:14" ht="12.75" customHeight="1">
      <c r="G24" s="59"/>
      <c r="H24" s="19"/>
      <c r="I24" s="9"/>
      <c r="J24" s="60" t="s">
        <v>68</v>
      </c>
      <c r="L24" s="41"/>
      <c r="M24" s="12"/>
      <c r="N24" s="41"/>
    </row>
    <row r="25" spans="12:14" ht="12.75">
      <c r="L25" s="41"/>
      <c r="M25" s="41"/>
      <c r="N25" s="41"/>
    </row>
    <row r="26" spans="1:13" ht="36" customHeight="1">
      <c r="A26" s="81" t="s">
        <v>47</v>
      </c>
      <c r="B26" s="82"/>
      <c r="C26" s="82"/>
      <c r="D26" s="82"/>
      <c r="E26" s="82"/>
      <c r="F26" s="82"/>
      <c r="G26" s="82"/>
      <c r="H26" s="82"/>
      <c r="I26" s="82"/>
      <c r="J26" s="82"/>
      <c r="K26" s="83"/>
      <c r="M26" s="12"/>
    </row>
    <row r="27" spans="1:30" ht="68.25" customHeight="1" thickBot="1">
      <c r="A27" s="50" t="s">
        <v>6</v>
      </c>
      <c r="B27" s="51" t="s">
        <v>51</v>
      </c>
      <c r="C27" s="51" t="s">
        <v>52</v>
      </c>
      <c r="D27" s="51" t="s">
        <v>53</v>
      </c>
      <c r="E27" s="51" t="s">
        <v>57</v>
      </c>
      <c r="F27" s="51" t="s">
        <v>26</v>
      </c>
      <c r="G27" s="51" t="s">
        <v>49</v>
      </c>
      <c r="H27" s="51" t="s">
        <v>27</v>
      </c>
      <c r="I27" s="52" t="s">
        <v>28</v>
      </c>
      <c r="J27" s="51" t="s">
        <v>29</v>
      </c>
      <c r="K27" s="53" t="s">
        <v>0</v>
      </c>
      <c r="R27" s="27" t="s">
        <v>14</v>
      </c>
      <c r="S27" s="9">
        <f>COUNTIF(W33:W129,"&gt;0")</f>
        <v>12</v>
      </c>
      <c r="AD27" s="9" t="s">
        <v>50</v>
      </c>
    </row>
    <row r="28" spans="1:30" ht="19.5" customHeight="1">
      <c r="A28" s="54" t="s">
        <v>36</v>
      </c>
      <c r="B28" s="55" t="s">
        <v>9</v>
      </c>
      <c r="C28" s="56" t="s">
        <v>9</v>
      </c>
      <c r="D28" s="56" t="s">
        <v>9</v>
      </c>
      <c r="E28" s="64" t="s">
        <v>75</v>
      </c>
      <c r="F28" s="64" t="s">
        <v>75</v>
      </c>
      <c r="G28" s="64" t="s">
        <v>75</v>
      </c>
      <c r="H28" s="64" t="s">
        <v>75</v>
      </c>
      <c r="I28" s="64" t="s">
        <v>75</v>
      </c>
      <c r="J28" s="64" t="s">
        <v>75</v>
      </c>
      <c r="K28" s="57" t="s">
        <v>32</v>
      </c>
      <c r="O28" s="9" t="s">
        <v>55</v>
      </c>
      <c r="Q28" s="18">
        <f>G16*2</f>
        <v>2</v>
      </c>
      <c r="R28" s="25">
        <v>0.501</v>
      </c>
      <c r="Z28" s="37">
        <v>0.019999999999999574</v>
      </c>
      <c r="AA28" s="1">
        <v>1</v>
      </c>
      <c r="AB28" s="3"/>
      <c r="AC28" s="3"/>
      <c r="AD28" s="38">
        <v>0.03868471953578337</v>
      </c>
    </row>
    <row r="29" spans="1:30" ht="12.75">
      <c r="A29" s="28">
        <f>S40</f>
        <v>69</v>
      </c>
      <c r="B29" s="29">
        <f aca="true" t="shared" si="0" ref="B29:B92">IF(A29&lt;=0,"",IF(U33&gt;=1,LOOKUP(U33,AA$28:AA$75,AD$28:AD$75),0))</f>
        <v>0</v>
      </c>
      <c r="C29" s="30">
        <f aca="true" t="shared" si="1" ref="C29:C92">IF(A29&lt;=0,"",IF(U33&gt;=1,LOOKUP(U33,AA$28:AA$75,Z$28:Z$75),0))</f>
        <v>0</v>
      </c>
      <c r="D29" s="30">
        <f aca="true" t="shared" si="2" ref="D29:D92">IF(A29&lt;=0,"",IF(U33&gt;=37,LOOKUP(U33,AA$64:AA$75,AB$64:AB$75),0))</f>
        <v>0</v>
      </c>
      <c r="E29" s="29">
        <f>IF(A29&lt;=0,"",B29*$Q$35)</f>
        <v>0</v>
      </c>
      <c r="F29" s="29">
        <f aca="true" t="shared" si="3" ref="F29:F92">IF(A29&lt;=0,"",C29*$Q$34)</f>
        <v>0</v>
      </c>
      <c r="G29" s="29">
        <f>IF(A29&lt;=0,"",D29*$Q$36)</f>
        <v>0</v>
      </c>
      <c r="H29" s="29">
        <f aca="true" t="shared" si="4" ref="H29:H92">IF(A29&lt;=0,"",((G$22*1/12)-F29-E29-G29)*R$42)</f>
        <v>1.8894565</v>
      </c>
      <c r="I29" s="29">
        <f>IF(A29&lt;=0,"",E29+F29+H29+G29)</f>
        <v>1.8894565</v>
      </c>
      <c r="J29" s="29">
        <f>IF(A29&lt;=0," ",IF(A29=1,H29,I29+J30))</f>
        <v>172.43403478711792</v>
      </c>
      <c r="K29" s="29">
        <f aca="true" t="shared" si="5" ref="K29:K92">IF(A29&lt;=0,"",ROUND($G$23+(A29/12),2))</f>
        <v>105.75</v>
      </c>
      <c r="O29" s="9" t="s">
        <v>54</v>
      </c>
      <c r="Q29" s="18">
        <f>G17</f>
        <v>1</v>
      </c>
      <c r="R29" s="25">
        <v>3.66667</v>
      </c>
      <c r="Z29" s="39">
        <v>0.03999999999999915</v>
      </c>
      <c r="AA29" s="2">
        <v>2</v>
      </c>
      <c r="AB29" s="3"/>
      <c r="AC29" s="3"/>
      <c r="AD29" s="40">
        <v>0.058027079303675046</v>
      </c>
    </row>
    <row r="30" spans="1:30" ht="12.75">
      <c r="A30" s="30">
        <f aca="true" t="shared" si="6" ref="A30:A93">IF(U33=0,0,IF(A29=" ","",A29-1))</f>
        <v>68</v>
      </c>
      <c r="B30" s="29">
        <f t="shared" si="0"/>
        <v>0</v>
      </c>
      <c r="C30" s="30">
        <f t="shared" si="1"/>
        <v>0</v>
      </c>
      <c r="D30" s="30">
        <f t="shared" si="2"/>
        <v>0</v>
      </c>
      <c r="E30" s="29">
        <f aca="true" t="shared" si="7" ref="E30:E93">IF(A30&lt;=0,"",B30*$Q$35)</f>
        <v>0</v>
      </c>
      <c r="F30" s="29">
        <f t="shared" si="3"/>
        <v>0</v>
      </c>
      <c r="G30" s="29">
        <f aca="true" t="shared" si="8" ref="G30:G93">IF(A30&lt;=0,"",D30*$Q$36)</f>
        <v>0</v>
      </c>
      <c r="H30" s="29">
        <f t="shared" si="4"/>
        <v>1.8894565</v>
      </c>
      <c r="I30" s="29">
        <f aca="true" t="shared" si="9" ref="I30:I93">IF(A30&lt;=0,"",E30+F30+H30+G30)</f>
        <v>1.8894565</v>
      </c>
      <c r="J30" s="29">
        <f aca="true" t="shared" si="10" ref="J30:J93">IF(A30&lt;=0," ",IF(A30=1,H30,I30+J31))</f>
        <v>170.54457828711793</v>
      </c>
      <c r="K30" s="29">
        <f t="shared" si="5"/>
        <v>105.67</v>
      </c>
      <c r="O30" s="9" t="s">
        <v>15</v>
      </c>
      <c r="Q30" s="25">
        <v>1</v>
      </c>
      <c r="Z30" s="39">
        <v>0.08000000000000185</v>
      </c>
      <c r="AA30" s="2">
        <v>3</v>
      </c>
      <c r="AB30" s="3"/>
      <c r="AC30" s="3"/>
      <c r="AD30" s="40">
        <v>0.058027079303675046</v>
      </c>
    </row>
    <row r="31" spans="1:30" ht="12.75">
      <c r="A31" s="30">
        <f t="shared" si="6"/>
        <v>67</v>
      </c>
      <c r="B31" s="29">
        <f t="shared" si="0"/>
        <v>0</v>
      </c>
      <c r="C31" s="30">
        <f t="shared" si="1"/>
        <v>0</v>
      </c>
      <c r="D31" s="30">
        <f t="shared" si="2"/>
        <v>0</v>
      </c>
      <c r="E31" s="29">
        <f t="shared" si="7"/>
        <v>0</v>
      </c>
      <c r="F31" s="29">
        <f t="shared" si="3"/>
        <v>0</v>
      </c>
      <c r="G31" s="29">
        <f t="shared" si="8"/>
        <v>0</v>
      </c>
      <c r="H31" s="29">
        <f t="shared" si="4"/>
        <v>1.8894565</v>
      </c>
      <c r="I31" s="29">
        <f t="shared" si="9"/>
        <v>1.8894565</v>
      </c>
      <c r="J31" s="29">
        <f t="shared" si="10"/>
        <v>168.65512178711793</v>
      </c>
      <c r="K31" s="29">
        <f t="shared" si="5"/>
        <v>105.58</v>
      </c>
      <c r="O31" s="9" t="s">
        <v>16</v>
      </c>
      <c r="Q31" s="25">
        <v>0.75</v>
      </c>
      <c r="Z31" s="39">
        <v>0.129999999999999</v>
      </c>
      <c r="AA31" s="2">
        <v>4</v>
      </c>
      <c r="AB31" s="3"/>
      <c r="AC31" s="3"/>
      <c r="AD31" s="40">
        <v>0.07736943907156674</v>
      </c>
    </row>
    <row r="32" spans="1:30" ht="12.75">
      <c r="A32" s="30">
        <f t="shared" si="6"/>
        <v>66</v>
      </c>
      <c r="B32" s="29">
        <f t="shared" si="0"/>
        <v>0</v>
      </c>
      <c r="C32" s="30">
        <f t="shared" si="1"/>
        <v>0</v>
      </c>
      <c r="D32" s="30">
        <f t="shared" si="2"/>
        <v>0</v>
      </c>
      <c r="E32" s="29">
        <f t="shared" si="7"/>
        <v>0</v>
      </c>
      <c r="F32" s="29">
        <f t="shared" si="3"/>
        <v>0</v>
      </c>
      <c r="G32" s="29">
        <f t="shared" si="8"/>
        <v>0</v>
      </c>
      <c r="H32" s="29">
        <f t="shared" si="4"/>
        <v>1.8894565</v>
      </c>
      <c r="I32" s="29">
        <f t="shared" si="9"/>
        <v>1.8894565</v>
      </c>
      <c r="J32" s="29">
        <f t="shared" si="10"/>
        <v>166.76566528711794</v>
      </c>
      <c r="K32" s="29">
        <f t="shared" si="5"/>
        <v>105.5</v>
      </c>
      <c r="O32" s="9" t="s">
        <v>17</v>
      </c>
      <c r="Q32" s="25">
        <f>(G16*S43+(2*Q30)-Q31)</f>
        <v>8.5</v>
      </c>
      <c r="U32" s="12">
        <v>-1</v>
      </c>
      <c r="V32" s="9">
        <v>-1</v>
      </c>
      <c r="W32" s="23" t="s">
        <v>20</v>
      </c>
      <c r="X32" s="23" t="s">
        <v>21</v>
      </c>
      <c r="Z32" s="39">
        <v>0.1700000000000017</v>
      </c>
      <c r="AA32" s="2">
        <v>5</v>
      </c>
      <c r="AB32" s="3"/>
      <c r="AC32" s="3"/>
      <c r="AD32" s="40">
        <v>0.09671179883945842</v>
      </c>
    </row>
    <row r="33" spans="1:30" ht="12.75">
      <c r="A33" s="30">
        <f t="shared" si="6"/>
        <v>65</v>
      </c>
      <c r="B33" s="29">
        <f t="shared" si="0"/>
        <v>0</v>
      </c>
      <c r="C33" s="30">
        <f t="shared" si="1"/>
        <v>0</v>
      </c>
      <c r="D33" s="30">
        <f t="shared" si="2"/>
        <v>0</v>
      </c>
      <c r="E33" s="29">
        <f t="shared" si="7"/>
        <v>0</v>
      </c>
      <c r="F33" s="29">
        <f t="shared" si="3"/>
        <v>0</v>
      </c>
      <c r="G33" s="29">
        <f t="shared" si="8"/>
        <v>0</v>
      </c>
      <c r="H33" s="29">
        <f t="shared" si="4"/>
        <v>1.8894565</v>
      </c>
      <c r="I33" s="29">
        <f t="shared" si="9"/>
        <v>1.8894565</v>
      </c>
      <c r="J33" s="29">
        <f t="shared" si="10"/>
        <v>164.87620878711795</v>
      </c>
      <c r="K33" s="29">
        <f t="shared" si="5"/>
        <v>105.42</v>
      </c>
      <c r="O33" s="9" t="s">
        <v>18</v>
      </c>
      <c r="Q33" s="25">
        <f>((Q38*R29)+(2*R28)+(Q30*2))</f>
        <v>6.66867</v>
      </c>
      <c r="U33" s="12">
        <f>IF(AND(U32&gt;=1,U32&lt;47),U32+1,IF(W33=0,1,IF(U32=47,U32+1,-1)))</f>
        <v>-1</v>
      </c>
      <c r="V33" s="9">
        <f>IF(V32&gt;=1,V32+1,IF(W33=0,1,-1))</f>
        <v>-1</v>
      </c>
      <c r="W33" s="24">
        <f>G21</f>
        <v>12</v>
      </c>
      <c r="X33" s="24">
        <f>G20</f>
        <v>9</v>
      </c>
      <c r="Z33" s="39">
        <v>0.2099999999999973</v>
      </c>
      <c r="AA33" s="2">
        <v>6</v>
      </c>
      <c r="AB33" s="3"/>
      <c r="AC33" s="3"/>
      <c r="AD33" s="40">
        <v>0.07736943907156674</v>
      </c>
    </row>
    <row r="34" spans="1:30" ht="12.75">
      <c r="A34" s="30">
        <f t="shared" si="6"/>
        <v>64</v>
      </c>
      <c r="B34" s="29">
        <f t="shared" si="0"/>
        <v>0</v>
      </c>
      <c r="C34" s="30">
        <f t="shared" si="1"/>
        <v>0</v>
      </c>
      <c r="D34" s="30">
        <f t="shared" si="2"/>
        <v>0</v>
      </c>
      <c r="E34" s="29">
        <f t="shared" si="7"/>
        <v>0</v>
      </c>
      <c r="F34" s="29">
        <f t="shared" si="3"/>
        <v>0</v>
      </c>
      <c r="G34" s="29">
        <f t="shared" si="8"/>
        <v>0</v>
      </c>
      <c r="H34" s="29">
        <f t="shared" si="4"/>
        <v>1.8894565</v>
      </c>
      <c r="I34" s="29">
        <f t="shared" si="9"/>
        <v>1.8894565</v>
      </c>
      <c r="J34" s="29">
        <f t="shared" si="10"/>
        <v>162.98675228711795</v>
      </c>
      <c r="K34" s="29">
        <f t="shared" si="5"/>
        <v>105.33</v>
      </c>
      <c r="O34" s="12" t="s">
        <v>19</v>
      </c>
      <c r="P34" s="12"/>
      <c r="Q34" s="25">
        <f>(Q29*R29)</f>
        <v>3.66667</v>
      </c>
      <c r="U34" s="12">
        <f aca="true" t="shared" si="11" ref="U34:U97">IF(AND(U33&gt;=1,U33&lt;47),U33+1,IF(W34=0,1,IF(U33=47,U33+1,-1)))</f>
        <v>-1</v>
      </c>
      <c r="V34" s="9">
        <f>IF(V33&gt;=1,V33+1,IF(W34=0,1,-1))</f>
        <v>-1</v>
      </c>
      <c r="W34" s="24">
        <f aca="true" t="shared" si="12" ref="W34:X37">W33-1</f>
        <v>11</v>
      </c>
      <c r="X34" s="24">
        <f t="shared" si="12"/>
        <v>8</v>
      </c>
      <c r="Z34" s="39">
        <v>0.23000000000000043</v>
      </c>
      <c r="AA34" s="2">
        <v>7</v>
      </c>
      <c r="AB34" s="3"/>
      <c r="AC34" s="3"/>
      <c r="AD34" s="40">
        <v>0.09671179883945842</v>
      </c>
    </row>
    <row r="35" spans="1:30" ht="12.75">
      <c r="A35" s="30">
        <f t="shared" si="6"/>
        <v>63</v>
      </c>
      <c r="B35" s="29">
        <f t="shared" si="0"/>
        <v>0</v>
      </c>
      <c r="C35" s="30">
        <f t="shared" si="1"/>
        <v>0</v>
      </c>
      <c r="D35" s="30">
        <f t="shared" si="2"/>
        <v>0</v>
      </c>
      <c r="E35" s="29">
        <f t="shared" si="7"/>
        <v>0</v>
      </c>
      <c r="F35" s="29">
        <f t="shared" si="3"/>
        <v>0</v>
      </c>
      <c r="G35" s="29">
        <f t="shared" si="8"/>
        <v>0</v>
      </c>
      <c r="H35" s="29">
        <f t="shared" si="4"/>
        <v>1.8894565</v>
      </c>
      <c r="I35" s="29">
        <f t="shared" si="9"/>
        <v>1.8894565</v>
      </c>
      <c r="J35" s="29">
        <f t="shared" si="10"/>
        <v>161.09729578711796</v>
      </c>
      <c r="K35" s="29">
        <f t="shared" si="5"/>
        <v>105.25</v>
      </c>
      <c r="O35" s="12" t="s">
        <v>56</v>
      </c>
      <c r="P35" s="12"/>
      <c r="Q35" s="25">
        <f>(Q28*R28)</f>
        <v>1.002</v>
      </c>
      <c r="U35" s="12">
        <f t="shared" si="11"/>
        <v>-1</v>
      </c>
      <c r="V35" s="9">
        <f>IF(V34&gt;=1,V34+1,IF(W35=0,1,-1))</f>
        <v>-1</v>
      </c>
      <c r="W35" s="24">
        <f t="shared" si="12"/>
        <v>10</v>
      </c>
      <c r="X35" s="24">
        <f t="shared" si="12"/>
        <v>7</v>
      </c>
      <c r="Z35" s="39">
        <v>0.25</v>
      </c>
      <c r="AA35" s="2">
        <v>8</v>
      </c>
      <c r="AB35" s="3"/>
      <c r="AC35" s="3"/>
      <c r="AD35" s="40">
        <v>0.09671179883945842</v>
      </c>
    </row>
    <row r="36" spans="1:30" ht="12.75">
      <c r="A36" s="30">
        <f t="shared" si="6"/>
        <v>62</v>
      </c>
      <c r="B36" s="29">
        <f t="shared" si="0"/>
        <v>0</v>
      </c>
      <c r="C36" s="30">
        <f t="shared" si="1"/>
        <v>0</v>
      </c>
      <c r="D36" s="30">
        <f t="shared" si="2"/>
        <v>0</v>
      </c>
      <c r="E36" s="29">
        <f t="shared" si="7"/>
        <v>0</v>
      </c>
      <c r="F36" s="29">
        <f t="shared" si="3"/>
        <v>0</v>
      </c>
      <c r="G36" s="29">
        <f t="shared" si="8"/>
        <v>0</v>
      </c>
      <c r="H36" s="29">
        <f t="shared" si="4"/>
        <v>1.8894565</v>
      </c>
      <c r="I36" s="29">
        <f t="shared" si="9"/>
        <v>1.8894565</v>
      </c>
      <c r="J36" s="29">
        <f t="shared" si="10"/>
        <v>159.20783928711796</v>
      </c>
      <c r="K36" s="29">
        <f t="shared" si="5"/>
        <v>105.17</v>
      </c>
      <c r="O36" s="9" t="s">
        <v>24</v>
      </c>
      <c r="Q36" s="25">
        <f>G18*Q31</f>
        <v>0</v>
      </c>
      <c r="U36" s="12">
        <f t="shared" si="11"/>
        <v>-1</v>
      </c>
      <c r="V36" s="9">
        <f>IF(V35&gt;=1,V35+1,IF(W36=0,1,-1))</f>
        <v>-1</v>
      </c>
      <c r="W36" s="24">
        <f t="shared" si="12"/>
        <v>9</v>
      </c>
      <c r="X36" s="24">
        <f t="shared" si="12"/>
        <v>6</v>
      </c>
      <c r="Z36" s="39">
        <v>0.2699999999999996</v>
      </c>
      <c r="AA36" s="2">
        <v>9</v>
      </c>
      <c r="AB36" s="3"/>
      <c r="AC36" s="3"/>
      <c r="AD36" s="40">
        <v>0.09671179883945842</v>
      </c>
    </row>
    <row r="37" spans="1:30" ht="12.75">
      <c r="A37" s="30">
        <f t="shared" si="6"/>
        <v>61</v>
      </c>
      <c r="B37" s="29">
        <f t="shared" si="0"/>
        <v>0</v>
      </c>
      <c r="C37" s="30">
        <f t="shared" si="1"/>
        <v>0</v>
      </c>
      <c r="D37" s="30">
        <f t="shared" si="2"/>
        <v>0</v>
      </c>
      <c r="E37" s="29">
        <f t="shared" si="7"/>
        <v>0</v>
      </c>
      <c r="F37" s="29">
        <f t="shared" si="3"/>
        <v>0</v>
      </c>
      <c r="G37" s="29">
        <f t="shared" si="8"/>
        <v>0</v>
      </c>
      <c r="H37" s="29">
        <f t="shared" si="4"/>
        <v>1.8894565</v>
      </c>
      <c r="I37" s="29">
        <f t="shared" si="9"/>
        <v>1.8894565</v>
      </c>
      <c r="J37" s="29">
        <f t="shared" si="10"/>
        <v>157.31838278711797</v>
      </c>
      <c r="K37" s="29">
        <f t="shared" si="5"/>
        <v>105.08</v>
      </c>
      <c r="O37" s="12" t="s">
        <v>12</v>
      </c>
      <c r="Q37" s="25">
        <f>Q33*Q32</f>
        <v>56.683695</v>
      </c>
      <c r="U37" s="12">
        <f t="shared" si="11"/>
        <v>-1</v>
      </c>
      <c r="V37" s="9">
        <f>IF(V36&gt;=1,V36+1,IF(W37=0,1,-1))</f>
        <v>-1</v>
      </c>
      <c r="W37" s="24">
        <f t="shared" si="12"/>
        <v>8</v>
      </c>
      <c r="X37" s="24">
        <f t="shared" si="12"/>
        <v>5</v>
      </c>
      <c r="Z37" s="39">
        <v>0.28000000000000114</v>
      </c>
      <c r="AA37" s="2">
        <v>10</v>
      </c>
      <c r="AB37" s="3"/>
      <c r="AC37" s="3"/>
      <c r="AD37" s="40">
        <v>0.09671179883945842</v>
      </c>
    </row>
    <row r="38" spans="1:30" ht="12.75">
      <c r="A38" s="30">
        <f t="shared" si="6"/>
        <v>60</v>
      </c>
      <c r="B38" s="29">
        <f t="shared" si="0"/>
        <v>0</v>
      </c>
      <c r="C38" s="30">
        <f t="shared" si="1"/>
        <v>0</v>
      </c>
      <c r="D38" s="30">
        <f t="shared" si="2"/>
        <v>0</v>
      </c>
      <c r="E38" s="29">
        <f t="shared" si="7"/>
        <v>0</v>
      </c>
      <c r="F38" s="29">
        <f t="shared" si="3"/>
        <v>0</v>
      </c>
      <c r="G38" s="29">
        <f t="shared" si="8"/>
        <v>0</v>
      </c>
      <c r="H38" s="29">
        <f t="shared" si="4"/>
        <v>1.8894565</v>
      </c>
      <c r="I38" s="29">
        <f t="shared" si="9"/>
        <v>1.8894565</v>
      </c>
      <c r="J38" s="29">
        <f t="shared" si="10"/>
        <v>155.42892628711797</v>
      </c>
      <c r="K38" s="29">
        <f t="shared" si="5"/>
        <v>105</v>
      </c>
      <c r="O38" s="24">
        <f>G16</f>
        <v>1</v>
      </c>
      <c r="P38" s="9" t="s">
        <v>13</v>
      </c>
      <c r="Q38" s="32">
        <f>G17/G16</f>
        <v>1</v>
      </c>
      <c r="U38" s="12">
        <f t="shared" si="11"/>
        <v>-1</v>
      </c>
      <c r="V38" s="9">
        <f aca="true" t="shared" si="13" ref="V38:V79">IF(V37&gt;=1,V37+1,IF(W38=0,1,-1))</f>
        <v>-1</v>
      </c>
      <c r="W38" s="24">
        <f aca="true" t="shared" si="14" ref="W38:W79">W37-1</f>
        <v>7</v>
      </c>
      <c r="X38" s="24">
        <f aca="true" t="shared" si="15" ref="X38:X78">X37-1</f>
        <v>4</v>
      </c>
      <c r="Z38" s="39">
        <v>0.3000000000000007</v>
      </c>
      <c r="AA38" s="2">
        <v>11</v>
      </c>
      <c r="AB38" s="3"/>
      <c r="AC38" s="3"/>
      <c r="AD38" s="40">
        <v>0.09671179883945842</v>
      </c>
    </row>
    <row r="39" spans="1:30" ht="12.75">
      <c r="A39" s="30">
        <f t="shared" si="6"/>
        <v>59</v>
      </c>
      <c r="B39" s="29">
        <f t="shared" si="0"/>
        <v>0</v>
      </c>
      <c r="C39" s="30">
        <f t="shared" si="1"/>
        <v>0</v>
      </c>
      <c r="D39" s="30">
        <f t="shared" si="2"/>
        <v>0</v>
      </c>
      <c r="E39" s="29">
        <f t="shared" si="7"/>
        <v>0</v>
      </c>
      <c r="F39" s="29">
        <f t="shared" si="3"/>
        <v>0</v>
      </c>
      <c r="G39" s="29">
        <f t="shared" si="8"/>
        <v>0</v>
      </c>
      <c r="H39" s="29">
        <f t="shared" si="4"/>
        <v>1.8894565</v>
      </c>
      <c r="I39" s="29">
        <f t="shared" si="9"/>
        <v>1.8894565</v>
      </c>
      <c r="J39" s="29">
        <f t="shared" si="10"/>
        <v>153.53946978711798</v>
      </c>
      <c r="K39" s="29">
        <f t="shared" si="5"/>
        <v>104.92</v>
      </c>
      <c r="O39" s="12"/>
      <c r="P39" s="12"/>
      <c r="S39" s="8" t="s">
        <v>46</v>
      </c>
      <c r="U39" s="12">
        <f t="shared" si="11"/>
        <v>-1</v>
      </c>
      <c r="V39" s="9">
        <f t="shared" si="13"/>
        <v>-1</v>
      </c>
      <c r="W39" s="24">
        <f t="shared" si="14"/>
        <v>6</v>
      </c>
      <c r="X39" s="24">
        <f t="shared" si="15"/>
        <v>3</v>
      </c>
      <c r="Z39" s="39">
        <v>0.3100000000000005</v>
      </c>
      <c r="AA39" s="2">
        <v>12</v>
      </c>
      <c r="AB39" s="3"/>
      <c r="AC39" s="3"/>
      <c r="AD39" s="40">
        <v>0.11605415860735009</v>
      </c>
    </row>
    <row r="40" spans="1:30" ht="12.75">
      <c r="A40" s="30">
        <f t="shared" si="6"/>
        <v>58</v>
      </c>
      <c r="B40" s="29">
        <f t="shared" si="0"/>
        <v>0</v>
      </c>
      <c r="C40" s="30">
        <f t="shared" si="1"/>
        <v>0</v>
      </c>
      <c r="D40" s="30">
        <f t="shared" si="2"/>
        <v>0</v>
      </c>
      <c r="E40" s="29">
        <f t="shared" si="7"/>
        <v>0</v>
      </c>
      <c r="F40" s="29">
        <f t="shared" si="3"/>
        <v>0</v>
      </c>
      <c r="G40" s="29">
        <f t="shared" si="8"/>
        <v>0</v>
      </c>
      <c r="H40" s="29">
        <f t="shared" si="4"/>
        <v>1.8894565</v>
      </c>
      <c r="I40" s="29">
        <f t="shared" si="9"/>
        <v>1.8894565</v>
      </c>
      <c r="J40" s="29">
        <f t="shared" si="10"/>
        <v>151.65001328711799</v>
      </c>
      <c r="K40" s="29">
        <f t="shared" si="5"/>
        <v>104.83</v>
      </c>
      <c r="S40" s="33">
        <f>G20+48+G21</f>
        <v>69</v>
      </c>
      <c r="U40" s="12">
        <f t="shared" si="11"/>
        <v>-1</v>
      </c>
      <c r="V40" s="9">
        <f t="shared" si="13"/>
        <v>-1</v>
      </c>
      <c r="W40" s="24">
        <f t="shared" si="14"/>
        <v>5</v>
      </c>
      <c r="X40" s="24">
        <f t="shared" si="15"/>
        <v>2</v>
      </c>
      <c r="Z40" s="39">
        <v>0.33000000000000007</v>
      </c>
      <c r="AA40" s="2">
        <v>13</v>
      </c>
      <c r="AB40" s="3"/>
      <c r="AC40" s="3"/>
      <c r="AD40" s="40">
        <v>0.09671179883945842</v>
      </c>
    </row>
    <row r="41" spans="1:30" ht="12.75">
      <c r="A41" s="30">
        <f t="shared" si="6"/>
        <v>57</v>
      </c>
      <c r="B41" s="29">
        <f t="shared" si="0"/>
        <v>0.03868471953578337</v>
      </c>
      <c r="C41" s="30">
        <f t="shared" si="1"/>
        <v>0.019999999999999574</v>
      </c>
      <c r="D41" s="30">
        <f t="shared" si="2"/>
        <v>0</v>
      </c>
      <c r="E41" s="29">
        <f t="shared" si="7"/>
        <v>0.03876208897485493</v>
      </c>
      <c r="F41" s="29">
        <f t="shared" si="3"/>
        <v>0.07333339999999844</v>
      </c>
      <c r="G41" s="29">
        <f t="shared" si="8"/>
        <v>0</v>
      </c>
      <c r="H41" s="29">
        <f t="shared" si="4"/>
        <v>1.8446183044100586</v>
      </c>
      <c r="I41" s="29">
        <f t="shared" si="9"/>
        <v>1.956713793384912</v>
      </c>
      <c r="J41" s="29">
        <f t="shared" si="10"/>
        <v>149.760556787118</v>
      </c>
      <c r="K41" s="29">
        <f t="shared" si="5"/>
        <v>104.75</v>
      </c>
      <c r="R41" s="8" t="s">
        <v>22</v>
      </c>
      <c r="U41" s="12">
        <f t="shared" si="11"/>
        <v>-1</v>
      </c>
      <c r="V41" s="9">
        <f t="shared" si="13"/>
        <v>-1</v>
      </c>
      <c r="W41" s="24">
        <f t="shared" si="14"/>
        <v>4</v>
      </c>
      <c r="X41" s="24">
        <f t="shared" si="15"/>
        <v>1</v>
      </c>
      <c r="Z41" s="39">
        <v>0.3299999999999983</v>
      </c>
      <c r="AA41" s="2">
        <v>14</v>
      </c>
      <c r="AB41" s="3"/>
      <c r="AC41" s="3"/>
      <c r="AD41" s="40">
        <v>0.09671179883945842</v>
      </c>
    </row>
    <row r="42" spans="1:30" ht="12.75">
      <c r="A42" s="30">
        <f t="shared" si="6"/>
        <v>56</v>
      </c>
      <c r="B42" s="29">
        <f t="shared" si="0"/>
        <v>0.058027079303675046</v>
      </c>
      <c r="C42" s="30">
        <f t="shared" si="1"/>
        <v>0.03999999999999915</v>
      </c>
      <c r="D42" s="30">
        <f t="shared" si="2"/>
        <v>0</v>
      </c>
      <c r="E42" s="29">
        <f t="shared" si="7"/>
        <v>0.05814313346228239</v>
      </c>
      <c r="F42" s="29">
        <f t="shared" si="3"/>
        <v>0.14666679999999688</v>
      </c>
      <c r="G42" s="29">
        <f t="shared" si="8"/>
        <v>0</v>
      </c>
      <c r="H42" s="29">
        <f t="shared" si="4"/>
        <v>1.8075325266150886</v>
      </c>
      <c r="I42" s="29">
        <f t="shared" si="9"/>
        <v>2.0123424600773676</v>
      </c>
      <c r="J42" s="29">
        <f t="shared" si="10"/>
        <v>147.80384299373307</v>
      </c>
      <c r="K42" s="29">
        <f t="shared" si="5"/>
        <v>104.67</v>
      </c>
      <c r="O42" s="12"/>
      <c r="R42" s="8">
        <f>G19/100</f>
        <v>0.4</v>
      </c>
      <c r="S42" s="9" t="s">
        <v>45</v>
      </c>
      <c r="U42" s="12">
        <f t="shared" si="11"/>
        <v>-1</v>
      </c>
      <c r="V42" s="9">
        <f t="shared" si="13"/>
        <v>-1</v>
      </c>
      <c r="W42" s="24">
        <f t="shared" si="14"/>
        <v>3</v>
      </c>
      <c r="X42" s="24">
        <f t="shared" si="15"/>
        <v>0</v>
      </c>
      <c r="Z42" s="39">
        <v>0.3500000000000014</v>
      </c>
      <c r="AA42" s="2">
        <v>15</v>
      </c>
      <c r="AB42" s="3"/>
      <c r="AC42" s="3"/>
      <c r="AD42" s="40">
        <v>0.11605415860735009</v>
      </c>
    </row>
    <row r="43" spans="1:30" ht="12.75">
      <c r="A43" s="30">
        <f t="shared" si="6"/>
        <v>55</v>
      </c>
      <c r="B43" s="29">
        <f t="shared" si="0"/>
        <v>0.058027079303675046</v>
      </c>
      <c r="C43" s="30">
        <f t="shared" si="1"/>
        <v>0.08000000000000185</v>
      </c>
      <c r="D43" s="30">
        <f t="shared" si="2"/>
        <v>0</v>
      </c>
      <c r="E43" s="29">
        <f t="shared" si="7"/>
        <v>0.05814313346228239</v>
      </c>
      <c r="F43" s="29">
        <f t="shared" si="3"/>
        <v>0.29333360000000674</v>
      </c>
      <c r="G43" s="29">
        <f t="shared" si="8"/>
        <v>0</v>
      </c>
      <c r="H43" s="29">
        <f t="shared" si="4"/>
        <v>1.7488658066150844</v>
      </c>
      <c r="I43" s="29">
        <f t="shared" si="9"/>
        <v>2.1003425400773734</v>
      </c>
      <c r="J43" s="29">
        <f t="shared" si="10"/>
        <v>145.7915005336557</v>
      </c>
      <c r="K43" s="29">
        <f t="shared" si="5"/>
        <v>104.58</v>
      </c>
      <c r="O43" s="12"/>
      <c r="S43" s="9">
        <v>7.25</v>
      </c>
      <c r="U43" s="12">
        <f t="shared" si="11"/>
        <v>-1</v>
      </c>
      <c r="V43" s="9">
        <f t="shared" si="13"/>
        <v>-1</v>
      </c>
      <c r="W43" s="24">
        <f t="shared" si="14"/>
        <v>2</v>
      </c>
      <c r="X43" s="24">
        <f t="shared" si="15"/>
        <v>-1</v>
      </c>
      <c r="Z43" s="39">
        <v>0.35999999999999943</v>
      </c>
      <c r="AA43" s="2">
        <v>16</v>
      </c>
      <c r="AB43" s="3"/>
      <c r="AC43" s="3"/>
      <c r="AD43" s="40">
        <v>0.09671179883945842</v>
      </c>
    </row>
    <row r="44" spans="1:30" ht="12.75">
      <c r="A44" s="30">
        <f t="shared" si="6"/>
        <v>54</v>
      </c>
      <c r="B44" s="29">
        <f t="shared" si="0"/>
        <v>0.07736943907156674</v>
      </c>
      <c r="C44" s="30">
        <f t="shared" si="1"/>
        <v>0.129999999999999</v>
      </c>
      <c r="D44" s="30">
        <f t="shared" si="2"/>
        <v>0</v>
      </c>
      <c r="E44" s="29">
        <f t="shared" si="7"/>
        <v>0.07752417794970987</v>
      </c>
      <c r="F44" s="29">
        <f t="shared" si="3"/>
        <v>0.47666709999999635</v>
      </c>
      <c r="G44" s="29">
        <f t="shared" si="8"/>
        <v>0</v>
      </c>
      <c r="H44" s="29">
        <f t="shared" si="4"/>
        <v>1.6677799888201177</v>
      </c>
      <c r="I44" s="29">
        <f t="shared" si="9"/>
        <v>2.221971266769824</v>
      </c>
      <c r="J44" s="29">
        <f t="shared" si="10"/>
        <v>143.69115799357832</v>
      </c>
      <c r="K44" s="29">
        <f t="shared" si="5"/>
        <v>104.5</v>
      </c>
      <c r="O44" s="12"/>
      <c r="U44" s="12">
        <f t="shared" si="11"/>
        <v>-1</v>
      </c>
      <c r="V44" s="9">
        <f t="shared" si="13"/>
        <v>-1</v>
      </c>
      <c r="W44" s="24">
        <f t="shared" si="14"/>
        <v>1</v>
      </c>
      <c r="X44" s="24">
        <f t="shared" si="15"/>
        <v>-2</v>
      </c>
      <c r="Z44" s="39">
        <v>0.35999999999999943</v>
      </c>
      <c r="AA44" s="2">
        <v>17</v>
      </c>
      <c r="AB44" s="3"/>
      <c r="AC44" s="3"/>
      <c r="AD44" s="40">
        <v>0.09671179883945842</v>
      </c>
    </row>
    <row r="45" spans="1:30" ht="12.75">
      <c r="A45" s="30">
        <f t="shared" si="6"/>
        <v>53</v>
      </c>
      <c r="B45" s="29">
        <f t="shared" si="0"/>
        <v>0.09671179883945842</v>
      </c>
      <c r="C45" s="30">
        <f t="shared" si="1"/>
        <v>0.1700000000000017</v>
      </c>
      <c r="D45" s="30">
        <f t="shared" si="2"/>
        <v>0</v>
      </c>
      <c r="E45" s="29">
        <f t="shared" si="7"/>
        <v>0.09690522243713734</v>
      </c>
      <c r="F45" s="29">
        <f t="shared" si="3"/>
        <v>0.6233339000000062</v>
      </c>
      <c r="G45" s="29">
        <f t="shared" si="8"/>
        <v>0</v>
      </c>
      <c r="H45" s="29">
        <f t="shared" si="4"/>
        <v>1.6013608510251427</v>
      </c>
      <c r="I45" s="29">
        <f t="shared" si="9"/>
        <v>2.3215999734622863</v>
      </c>
      <c r="J45" s="29">
        <f t="shared" si="10"/>
        <v>141.4691867268085</v>
      </c>
      <c r="K45" s="29">
        <f t="shared" si="5"/>
        <v>104.42</v>
      </c>
      <c r="O45" s="12"/>
      <c r="U45" s="12">
        <f t="shared" si="11"/>
        <v>1</v>
      </c>
      <c r="V45" s="9">
        <f t="shared" si="13"/>
        <v>1</v>
      </c>
      <c r="W45" s="24">
        <f t="shared" si="14"/>
        <v>0</v>
      </c>
      <c r="X45" s="24">
        <f t="shared" si="15"/>
        <v>-3</v>
      </c>
      <c r="Z45" s="39">
        <v>0.3800000000000008</v>
      </c>
      <c r="AA45" s="2">
        <v>18</v>
      </c>
      <c r="AB45" s="3"/>
      <c r="AC45" s="3"/>
      <c r="AD45" s="40">
        <v>0.11605415860735009</v>
      </c>
    </row>
    <row r="46" spans="1:30" ht="12.75">
      <c r="A46" s="30">
        <f t="shared" si="6"/>
        <v>52</v>
      </c>
      <c r="B46" s="29">
        <f t="shared" si="0"/>
        <v>0.07736943907156674</v>
      </c>
      <c r="C46" s="30">
        <f t="shared" si="1"/>
        <v>0.2099999999999973</v>
      </c>
      <c r="D46" s="30">
        <f t="shared" si="2"/>
        <v>0</v>
      </c>
      <c r="E46" s="29">
        <f t="shared" si="7"/>
        <v>0.07752417794970987</v>
      </c>
      <c r="F46" s="29">
        <f t="shared" si="3"/>
        <v>0.7700006999999901</v>
      </c>
      <c r="G46" s="29">
        <f t="shared" si="8"/>
        <v>0</v>
      </c>
      <c r="H46" s="29">
        <f t="shared" si="4"/>
        <v>1.55044654882012</v>
      </c>
      <c r="I46" s="29">
        <f t="shared" si="9"/>
        <v>2.39797142676982</v>
      </c>
      <c r="J46" s="29">
        <f t="shared" si="10"/>
        <v>139.1475867533462</v>
      </c>
      <c r="K46" s="29">
        <f t="shared" si="5"/>
        <v>104.33</v>
      </c>
      <c r="O46" s="12"/>
      <c r="U46" s="12">
        <f t="shared" si="11"/>
        <v>2</v>
      </c>
      <c r="V46" s="9">
        <f t="shared" si="13"/>
        <v>2</v>
      </c>
      <c r="W46" s="24">
        <f t="shared" si="14"/>
        <v>-1</v>
      </c>
      <c r="X46" s="24">
        <f t="shared" si="15"/>
        <v>-4</v>
      </c>
      <c r="Z46" s="39">
        <v>0.379999999999999</v>
      </c>
      <c r="AA46" s="2">
        <v>19</v>
      </c>
      <c r="AB46" s="3"/>
      <c r="AC46" s="3"/>
      <c r="AD46" s="40">
        <v>0.09671179883945842</v>
      </c>
    </row>
    <row r="47" spans="1:30" ht="12.75">
      <c r="A47" s="30">
        <f t="shared" si="6"/>
        <v>51</v>
      </c>
      <c r="B47" s="29">
        <f t="shared" si="0"/>
        <v>0.09671179883945842</v>
      </c>
      <c r="C47" s="30">
        <f t="shared" si="1"/>
        <v>0.23000000000000043</v>
      </c>
      <c r="D47" s="30">
        <f t="shared" si="2"/>
        <v>0</v>
      </c>
      <c r="E47" s="29">
        <f t="shared" si="7"/>
        <v>0.09690522243713734</v>
      </c>
      <c r="F47" s="29">
        <f t="shared" si="3"/>
        <v>0.8433341000000015</v>
      </c>
      <c r="G47" s="29">
        <f t="shared" si="8"/>
        <v>0</v>
      </c>
      <c r="H47" s="29">
        <f t="shared" si="4"/>
        <v>1.5133607710251447</v>
      </c>
      <c r="I47" s="29">
        <f t="shared" si="9"/>
        <v>2.4536000934622835</v>
      </c>
      <c r="J47" s="29">
        <f t="shared" si="10"/>
        <v>136.74961532657636</v>
      </c>
      <c r="K47" s="29">
        <f t="shared" si="5"/>
        <v>104.25</v>
      </c>
      <c r="U47" s="12">
        <f t="shared" si="11"/>
        <v>3</v>
      </c>
      <c r="V47" s="9">
        <f t="shared" si="13"/>
        <v>3</v>
      </c>
      <c r="W47" s="24">
        <f t="shared" si="14"/>
        <v>-2</v>
      </c>
      <c r="X47" s="24">
        <f t="shared" si="15"/>
        <v>-5</v>
      </c>
      <c r="Z47" s="39">
        <v>0.39000000000000057</v>
      </c>
      <c r="AA47" s="2">
        <v>20</v>
      </c>
      <c r="AB47" s="3"/>
      <c r="AC47" s="31"/>
      <c r="AD47" s="40">
        <v>0.13539651837524178</v>
      </c>
    </row>
    <row r="48" spans="1:30" ht="12.75">
      <c r="A48" s="30">
        <f t="shared" si="6"/>
        <v>50</v>
      </c>
      <c r="B48" s="29">
        <f t="shared" si="0"/>
        <v>0.09671179883945842</v>
      </c>
      <c r="C48" s="30">
        <f t="shared" si="1"/>
        <v>0.25</v>
      </c>
      <c r="D48" s="30">
        <f t="shared" si="2"/>
        <v>0</v>
      </c>
      <c r="E48" s="29">
        <f t="shared" si="7"/>
        <v>0.09690522243713734</v>
      </c>
      <c r="F48" s="29">
        <f t="shared" si="3"/>
        <v>0.9166675</v>
      </c>
      <c r="G48" s="29">
        <f t="shared" si="8"/>
        <v>0</v>
      </c>
      <c r="H48" s="29">
        <f t="shared" si="4"/>
        <v>1.4840274110251452</v>
      </c>
      <c r="I48" s="29">
        <f t="shared" si="9"/>
        <v>2.4976001334622824</v>
      </c>
      <c r="J48" s="29">
        <f t="shared" si="10"/>
        <v>134.29601523311408</v>
      </c>
      <c r="K48" s="29">
        <f t="shared" si="5"/>
        <v>104.17</v>
      </c>
      <c r="U48" s="12">
        <f t="shared" si="11"/>
        <v>4</v>
      </c>
      <c r="V48" s="9">
        <f t="shared" si="13"/>
        <v>4</v>
      </c>
      <c r="W48" s="24">
        <f t="shared" si="14"/>
        <v>-3</v>
      </c>
      <c r="X48" s="24">
        <f t="shared" si="15"/>
        <v>-6</v>
      </c>
      <c r="Z48" s="39">
        <v>0.39000000000000057</v>
      </c>
      <c r="AA48" s="2">
        <v>21</v>
      </c>
      <c r="AB48" s="3"/>
      <c r="AC48" s="31"/>
      <c r="AD48" s="40">
        <v>0.09671179883945842</v>
      </c>
    </row>
    <row r="49" spans="1:30" ht="12.75">
      <c r="A49" s="30">
        <f t="shared" si="6"/>
        <v>49</v>
      </c>
      <c r="B49" s="29">
        <f t="shared" si="0"/>
        <v>0.09671179883945842</v>
      </c>
      <c r="C49" s="30">
        <f t="shared" si="1"/>
        <v>0.2699999999999996</v>
      </c>
      <c r="D49" s="30">
        <f t="shared" si="2"/>
        <v>0</v>
      </c>
      <c r="E49" s="29">
        <f t="shared" si="7"/>
        <v>0.09690522243713734</v>
      </c>
      <c r="F49" s="29">
        <f t="shared" si="3"/>
        <v>0.9900008999999984</v>
      </c>
      <c r="G49" s="29">
        <f t="shared" si="8"/>
        <v>0</v>
      </c>
      <c r="H49" s="29">
        <f t="shared" si="4"/>
        <v>1.4546940510251458</v>
      </c>
      <c r="I49" s="29">
        <f t="shared" si="9"/>
        <v>2.5416001734622817</v>
      </c>
      <c r="J49" s="29">
        <f t="shared" si="10"/>
        <v>131.7984150996518</v>
      </c>
      <c r="K49" s="29">
        <f t="shared" si="5"/>
        <v>104.08</v>
      </c>
      <c r="U49" s="12">
        <f t="shared" si="11"/>
        <v>5</v>
      </c>
      <c r="V49" s="9">
        <f t="shared" si="13"/>
        <v>5</v>
      </c>
      <c r="W49" s="24">
        <f t="shared" si="14"/>
        <v>-4</v>
      </c>
      <c r="X49" s="24">
        <f t="shared" si="15"/>
        <v>-7</v>
      </c>
      <c r="Z49" s="39">
        <v>0.41000000000000014</v>
      </c>
      <c r="AA49" s="2">
        <v>22</v>
      </c>
      <c r="AB49" s="3"/>
      <c r="AC49" s="31"/>
      <c r="AD49" s="40">
        <v>0.11605415860735009</v>
      </c>
    </row>
    <row r="50" spans="1:30" ht="12.75">
      <c r="A50" s="30">
        <f t="shared" si="6"/>
        <v>48</v>
      </c>
      <c r="B50" s="29">
        <f t="shared" si="0"/>
        <v>0.09671179883945842</v>
      </c>
      <c r="C50" s="30">
        <f t="shared" si="1"/>
        <v>0.28000000000000114</v>
      </c>
      <c r="D50" s="30">
        <f t="shared" si="2"/>
        <v>0</v>
      </c>
      <c r="E50" s="29">
        <f t="shared" si="7"/>
        <v>0.09690522243713734</v>
      </c>
      <c r="F50" s="29">
        <f t="shared" si="3"/>
        <v>1.0266676000000041</v>
      </c>
      <c r="G50" s="29">
        <f t="shared" si="8"/>
        <v>0</v>
      </c>
      <c r="H50" s="29">
        <f t="shared" si="4"/>
        <v>1.4400273710251437</v>
      </c>
      <c r="I50" s="29">
        <f t="shared" si="9"/>
        <v>2.5636001934622854</v>
      </c>
      <c r="J50" s="29">
        <f t="shared" si="10"/>
        <v>129.25681492618952</v>
      </c>
      <c r="K50" s="29">
        <f t="shared" si="5"/>
        <v>104</v>
      </c>
      <c r="U50" s="12">
        <f t="shared" si="11"/>
        <v>6</v>
      </c>
      <c r="V50" s="9">
        <f t="shared" si="13"/>
        <v>6</v>
      </c>
      <c r="W50" s="24">
        <f t="shared" si="14"/>
        <v>-5</v>
      </c>
      <c r="X50" s="24">
        <f t="shared" si="15"/>
        <v>-8</v>
      </c>
      <c r="Z50" s="39">
        <v>0.40000000000000036</v>
      </c>
      <c r="AA50" s="2">
        <v>23</v>
      </c>
      <c r="AB50" s="3"/>
      <c r="AC50" s="31"/>
      <c r="AD50" s="40">
        <v>0.11605415860735009</v>
      </c>
    </row>
    <row r="51" spans="1:30" ht="12.75">
      <c r="A51" s="30">
        <f t="shared" si="6"/>
        <v>47</v>
      </c>
      <c r="B51" s="29">
        <f t="shared" si="0"/>
        <v>0.09671179883945842</v>
      </c>
      <c r="C51" s="30">
        <f t="shared" si="1"/>
        <v>0.3000000000000007</v>
      </c>
      <c r="D51" s="30">
        <f t="shared" si="2"/>
        <v>0</v>
      </c>
      <c r="E51" s="29">
        <f t="shared" si="7"/>
        <v>0.09690522243713734</v>
      </c>
      <c r="F51" s="29">
        <f t="shared" si="3"/>
        <v>1.1000010000000027</v>
      </c>
      <c r="G51" s="29">
        <f t="shared" si="8"/>
        <v>0</v>
      </c>
      <c r="H51" s="29">
        <f t="shared" si="4"/>
        <v>1.4106940110251442</v>
      </c>
      <c r="I51" s="29">
        <f t="shared" si="9"/>
        <v>2.6076002334622843</v>
      </c>
      <c r="J51" s="29">
        <f t="shared" si="10"/>
        <v>126.69321473272723</v>
      </c>
      <c r="K51" s="29">
        <f t="shared" si="5"/>
        <v>103.92</v>
      </c>
      <c r="U51" s="12">
        <f t="shared" si="11"/>
        <v>7</v>
      </c>
      <c r="V51" s="9">
        <f t="shared" si="13"/>
        <v>7</v>
      </c>
      <c r="W51" s="24">
        <f t="shared" si="14"/>
        <v>-6</v>
      </c>
      <c r="X51" s="24">
        <f t="shared" si="15"/>
        <v>-9</v>
      </c>
      <c r="Z51" s="39">
        <v>0.40999999999999837</v>
      </c>
      <c r="AA51" s="2">
        <v>24</v>
      </c>
      <c r="AB51" s="3"/>
      <c r="AC51" s="31"/>
      <c r="AD51" s="40">
        <v>0.09671179883945842</v>
      </c>
    </row>
    <row r="52" spans="1:30" ht="12.75">
      <c r="A52" s="30">
        <f t="shared" si="6"/>
        <v>46</v>
      </c>
      <c r="B52" s="29">
        <f t="shared" si="0"/>
        <v>0.11605415860735009</v>
      </c>
      <c r="C52" s="30">
        <f t="shared" si="1"/>
        <v>0.3100000000000005</v>
      </c>
      <c r="D52" s="30">
        <f t="shared" si="2"/>
        <v>0</v>
      </c>
      <c r="E52" s="29">
        <f t="shared" si="7"/>
        <v>0.11628626692456479</v>
      </c>
      <c r="F52" s="29">
        <f t="shared" si="3"/>
        <v>1.1366677000000018</v>
      </c>
      <c r="G52" s="29">
        <f t="shared" si="8"/>
        <v>0</v>
      </c>
      <c r="H52" s="29">
        <f t="shared" si="4"/>
        <v>1.3882749132301733</v>
      </c>
      <c r="I52" s="29">
        <f t="shared" si="9"/>
        <v>2.64122888015474</v>
      </c>
      <c r="J52" s="29">
        <f t="shared" si="10"/>
        <v>124.08561449926495</v>
      </c>
      <c r="K52" s="29">
        <f t="shared" si="5"/>
        <v>103.83</v>
      </c>
      <c r="U52" s="12">
        <f t="shared" si="11"/>
        <v>8</v>
      </c>
      <c r="V52" s="9">
        <f t="shared" si="13"/>
        <v>8</v>
      </c>
      <c r="W52" s="24">
        <f t="shared" si="14"/>
        <v>-7</v>
      </c>
      <c r="X52" s="24">
        <f t="shared" si="15"/>
        <v>-10</v>
      </c>
      <c r="Z52" s="39">
        <v>0.41999999999999993</v>
      </c>
      <c r="AA52" s="2">
        <v>25</v>
      </c>
      <c r="AB52" s="3"/>
      <c r="AC52" s="31"/>
      <c r="AD52" s="40">
        <v>0.11605415860735009</v>
      </c>
    </row>
    <row r="53" spans="1:30" ht="12.75">
      <c r="A53" s="30">
        <f t="shared" si="6"/>
        <v>45</v>
      </c>
      <c r="B53" s="29">
        <f t="shared" si="0"/>
        <v>0.09671179883945842</v>
      </c>
      <c r="C53" s="30">
        <f t="shared" si="1"/>
        <v>0.33000000000000007</v>
      </c>
      <c r="D53" s="30">
        <f t="shared" si="2"/>
        <v>0</v>
      </c>
      <c r="E53" s="29">
        <f t="shared" si="7"/>
        <v>0.09690522243713734</v>
      </c>
      <c r="F53" s="29">
        <f t="shared" si="3"/>
        <v>1.2100011000000002</v>
      </c>
      <c r="G53" s="29">
        <f t="shared" si="8"/>
        <v>0</v>
      </c>
      <c r="H53" s="29">
        <f t="shared" si="4"/>
        <v>1.3666939710251451</v>
      </c>
      <c r="I53" s="29">
        <f t="shared" si="9"/>
        <v>2.6736002934622825</v>
      </c>
      <c r="J53" s="29">
        <f t="shared" si="10"/>
        <v>121.44438561911021</v>
      </c>
      <c r="K53" s="29">
        <f t="shared" si="5"/>
        <v>103.75</v>
      </c>
      <c r="U53" s="12">
        <f t="shared" si="11"/>
        <v>9</v>
      </c>
      <c r="V53" s="9">
        <f t="shared" si="13"/>
        <v>9</v>
      </c>
      <c r="W53" s="24">
        <f t="shared" si="14"/>
        <v>-8</v>
      </c>
      <c r="X53" s="24">
        <f t="shared" si="15"/>
        <v>-11</v>
      </c>
      <c r="Z53" s="39">
        <v>0.4200000000000017</v>
      </c>
      <c r="AA53" s="2">
        <v>26</v>
      </c>
      <c r="AB53" s="3"/>
      <c r="AC53" s="31"/>
      <c r="AD53" s="40">
        <v>0.11605415860735009</v>
      </c>
    </row>
    <row r="54" spans="1:30" ht="12.75">
      <c r="A54" s="30">
        <f t="shared" si="6"/>
        <v>44</v>
      </c>
      <c r="B54" s="29">
        <f t="shared" si="0"/>
        <v>0.09671179883945842</v>
      </c>
      <c r="C54" s="30">
        <f t="shared" si="1"/>
        <v>0.3299999999999983</v>
      </c>
      <c r="D54" s="30">
        <f t="shared" si="2"/>
        <v>0</v>
      </c>
      <c r="E54" s="29">
        <f t="shared" si="7"/>
        <v>0.09690522243713734</v>
      </c>
      <c r="F54" s="29">
        <f t="shared" si="3"/>
        <v>1.2100010999999937</v>
      </c>
      <c r="G54" s="29">
        <f t="shared" si="8"/>
        <v>0</v>
      </c>
      <c r="H54" s="29">
        <f t="shared" si="4"/>
        <v>1.3666939710251478</v>
      </c>
      <c r="I54" s="29">
        <f t="shared" si="9"/>
        <v>2.673600293462279</v>
      </c>
      <c r="J54" s="29">
        <f t="shared" si="10"/>
        <v>118.77078532564792</v>
      </c>
      <c r="K54" s="29">
        <f t="shared" si="5"/>
        <v>103.67</v>
      </c>
      <c r="U54" s="12">
        <f t="shared" si="11"/>
        <v>10</v>
      </c>
      <c r="V54" s="9">
        <f t="shared" si="13"/>
        <v>10</v>
      </c>
      <c r="W54" s="24">
        <f t="shared" si="14"/>
        <v>-9</v>
      </c>
      <c r="X54" s="24">
        <f t="shared" si="15"/>
        <v>-12</v>
      </c>
      <c r="Z54" s="39">
        <v>0.41999999999999993</v>
      </c>
      <c r="AA54" s="2">
        <v>27</v>
      </c>
      <c r="AB54" s="3"/>
      <c r="AC54" s="31"/>
      <c r="AD54" s="40">
        <v>0.13539651837524178</v>
      </c>
    </row>
    <row r="55" spans="1:30" ht="12.75">
      <c r="A55" s="30">
        <f t="shared" si="6"/>
        <v>43</v>
      </c>
      <c r="B55" s="29">
        <f t="shared" si="0"/>
        <v>0.11605415860735009</v>
      </c>
      <c r="C55" s="30">
        <f t="shared" si="1"/>
        <v>0.3500000000000014</v>
      </c>
      <c r="D55" s="30">
        <f t="shared" si="2"/>
        <v>0</v>
      </c>
      <c r="E55" s="29">
        <f t="shared" si="7"/>
        <v>0.11628626692456479</v>
      </c>
      <c r="F55" s="29">
        <f t="shared" si="3"/>
        <v>1.2833345000000052</v>
      </c>
      <c r="G55" s="29">
        <f t="shared" si="8"/>
        <v>0</v>
      </c>
      <c r="H55" s="29">
        <f t="shared" si="4"/>
        <v>1.3296081932301722</v>
      </c>
      <c r="I55" s="29">
        <f t="shared" si="9"/>
        <v>2.7292289601547424</v>
      </c>
      <c r="J55" s="29">
        <f t="shared" si="10"/>
        <v>116.09718503218565</v>
      </c>
      <c r="K55" s="29">
        <f t="shared" si="5"/>
        <v>103.58</v>
      </c>
      <c r="U55" s="12">
        <f t="shared" si="11"/>
        <v>11</v>
      </c>
      <c r="V55" s="9">
        <f t="shared" si="13"/>
        <v>11</v>
      </c>
      <c r="W55" s="24">
        <f t="shared" si="14"/>
        <v>-10</v>
      </c>
      <c r="X55" s="24">
        <f t="shared" si="15"/>
        <v>-13</v>
      </c>
      <c r="Z55" s="39">
        <v>0.4299999999999997</v>
      </c>
      <c r="AA55" s="2">
        <v>28</v>
      </c>
      <c r="AB55" s="3"/>
      <c r="AC55" s="31"/>
      <c r="AD55" s="40">
        <v>0.11605415860735009</v>
      </c>
    </row>
    <row r="56" spans="1:30" ht="12.75">
      <c r="A56" s="30">
        <f t="shared" si="6"/>
        <v>42</v>
      </c>
      <c r="B56" s="29">
        <f t="shared" si="0"/>
        <v>0.09671179883945842</v>
      </c>
      <c r="C56" s="30">
        <f t="shared" si="1"/>
        <v>0.35999999999999943</v>
      </c>
      <c r="D56" s="30">
        <f t="shared" si="2"/>
        <v>0</v>
      </c>
      <c r="E56" s="29">
        <f t="shared" si="7"/>
        <v>0.09690522243713734</v>
      </c>
      <c r="F56" s="29">
        <f t="shared" si="3"/>
        <v>1.3200011999999979</v>
      </c>
      <c r="G56" s="29">
        <f t="shared" si="8"/>
        <v>0</v>
      </c>
      <c r="H56" s="29">
        <f t="shared" si="4"/>
        <v>1.322693931025146</v>
      </c>
      <c r="I56" s="29">
        <f t="shared" si="9"/>
        <v>2.739600353462281</v>
      </c>
      <c r="J56" s="29">
        <f t="shared" si="10"/>
        <v>113.3679560720309</v>
      </c>
      <c r="K56" s="29">
        <f t="shared" si="5"/>
        <v>103.5</v>
      </c>
      <c r="U56" s="12">
        <f t="shared" si="11"/>
        <v>12</v>
      </c>
      <c r="V56" s="9">
        <f t="shared" si="13"/>
        <v>12</v>
      </c>
      <c r="W56" s="24">
        <f t="shared" si="14"/>
        <v>-11</v>
      </c>
      <c r="X56" s="24">
        <f t="shared" si="15"/>
        <v>-14</v>
      </c>
      <c r="Z56" s="39">
        <v>0.4299999999999997</v>
      </c>
      <c r="AA56" s="2">
        <v>29</v>
      </c>
      <c r="AB56" s="3"/>
      <c r="AC56" s="31"/>
      <c r="AD56" s="40">
        <v>0.11605415860735009</v>
      </c>
    </row>
    <row r="57" spans="1:30" ht="12.75">
      <c r="A57" s="30">
        <f t="shared" si="6"/>
        <v>41</v>
      </c>
      <c r="B57" s="29">
        <f t="shared" si="0"/>
        <v>0.09671179883945842</v>
      </c>
      <c r="C57" s="30">
        <f t="shared" si="1"/>
        <v>0.35999999999999943</v>
      </c>
      <c r="D57" s="30">
        <f t="shared" si="2"/>
        <v>0</v>
      </c>
      <c r="E57" s="29">
        <f t="shared" si="7"/>
        <v>0.09690522243713734</v>
      </c>
      <c r="F57" s="29">
        <f t="shared" si="3"/>
        <v>1.3200011999999979</v>
      </c>
      <c r="G57" s="29">
        <f t="shared" si="8"/>
        <v>0</v>
      </c>
      <c r="H57" s="29">
        <f t="shared" si="4"/>
        <v>1.322693931025146</v>
      </c>
      <c r="I57" s="29">
        <f t="shared" si="9"/>
        <v>2.739600353462281</v>
      </c>
      <c r="J57" s="29">
        <f t="shared" si="10"/>
        <v>110.62835571856863</v>
      </c>
      <c r="K57" s="29">
        <f t="shared" si="5"/>
        <v>103.42</v>
      </c>
      <c r="U57" s="12">
        <f t="shared" si="11"/>
        <v>13</v>
      </c>
      <c r="V57" s="9">
        <f t="shared" si="13"/>
        <v>13</v>
      </c>
      <c r="W57" s="24">
        <f t="shared" si="14"/>
        <v>-12</v>
      </c>
      <c r="X57" s="24">
        <f t="shared" si="15"/>
        <v>-15</v>
      </c>
      <c r="Z57" s="39">
        <v>0.4299999999999997</v>
      </c>
      <c r="AA57" s="2">
        <v>30</v>
      </c>
      <c r="AB57" s="3"/>
      <c r="AC57" s="31"/>
      <c r="AD57" s="40">
        <v>0.11605415860735009</v>
      </c>
    </row>
    <row r="58" spans="1:30" ht="12.75">
      <c r="A58" s="30">
        <f t="shared" si="6"/>
        <v>40</v>
      </c>
      <c r="B58" s="29">
        <f t="shared" si="0"/>
        <v>0.11605415860735009</v>
      </c>
      <c r="C58" s="30">
        <f t="shared" si="1"/>
        <v>0.3800000000000008</v>
      </c>
      <c r="D58" s="30">
        <f t="shared" si="2"/>
        <v>0</v>
      </c>
      <c r="E58" s="29">
        <f t="shared" si="7"/>
        <v>0.11628626692456479</v>
      </c>
      <c r="F58" s="29">
        <f t="shared" si="3"/>
        <v>1.3933346000000029</v>
      </c>
      <c r="G58" s="29">
        <f t="shared" si="8"/>
        <v>0</v>
      </c>
      <c r="H58" s="29">
        <f t="shared" si="4"/>
        <v>1.285608153230173</v>
      </c>
      <c r="I58" s="29">
        <f t="shared" si="9"/>
        <v>2.795229020154741</v>
      </c>
      <c r="J58" s="29">
        <f t="shared" si="10"/>
        <v>107.88875536510635</v>
      </c>
      <c r="K58" s="29">
        <f t="shared" si="5"/>
        <v>103.33</v>
      </c>
      <c r="U58" s="12">
        <f t="shared" si="11"/>
        <v>14</v>
      </c>
      <c r="V58" s="9">
        <f t="shared" si="13"/>
        <v>14</v>
      </c>
      <c r="W58" s="24">
        <f t="shared" si="14"/>
        <v>-13</v>
      </c>
      <c r="X58" s="24">
        <f t="shared" si="15"/>
        <v>-16</v>
      </c>
      <c r="Z58" s="39">
        <v>0.4400000000000004</v>
      </c>
      <c r="AA58" s="2">
        <v>31</v>
      </c>
      <c r="AB58" s="3"/>
      <c r="AC58" s="31"/>
      <c r="AD58" s="40">
        <v>0.11605415860735009</v>
      </c>
    </row>
    <row r="59" spans="1:30" ht="12.75">
      <c r="A59" s="30">
        <f t="shared" si="6"/>
        <v>39</v>
      </c>
      <c r="B59" s="29">
        <f t="shared" si="0"/>
        <v>0.09671179883945842</v>
      </c>
      <c r="C59" s="30">
        <f t="shared" si="1"/>
        <v>0.379999999999999</v>
      </c>
      <c r="D59" s="30">
        <f t="shared" si="2"/>
        <v>0</v>
      </c>
      <c r="E59" s="29">
        <f t="shared" si="7"/>
        <v>0.09690522243713734</v>
      </c>
      <c r="F59" s="29">
        <f t="shared" si="3"/>
        <v>1.3933345999999962</v>
      </c>
      <c r="G59" s="29">
        <f t="shared" si="8"/>
        <v>0</v>
      </c>
      <c r="H59" s="29">
        <f t="shared" si="4"/>
        <v>1.2933605710251468</v>
      </c>
      <c r="I59" s="29">
        <f t="shared" si="9"/>
        <v>2.7836003934622804</v>
      </c>
      <c r="J59" s="29">
        <f t="shared" si="10"/>
        <v>105.09352634495161</v>
      </c>
      <c r="K59" s="29">
        <f t="shared" si="5"/>
        <v>103.25</v>
      </c>
      <c r="U59" s="12">
        <f t="shared" si="11"/>
        <v>15</v>
      </c>
      <c r="V59" s="9">
        <f t="shared" si="13"/>
        <v>15</v>
      </c>
      <c r="W59" s="24">
        <f t="shared" si="14"/>
        <v>-14</v>
      </c>
      <c r="X59" s="24">
        <f t="shared" si="15"/>
        <v>-17</v>
      </c>
      <c r="Z59" s="39">
        <v>0.4399999999999995</v>
      </c>
      <c r="AA59" s="2">
        <v>32</v>
      </c>
      <c r="AB59" s="31"/>
      <c r="AC59" s="31"/>
      <c r="AD59" s="40">
        <v>0.11605415860735009</v>
      </c>
    </row>
    <row r="60" spans="1:30" ht="12.75">
      <c r="A60" s="30">
        <f t="shared" si="6"/>
        <v>38</v>
      </c>
      <c r="B60" s="29">
        <f t="shared" si="0"/>
        <v>0.13539651837524178</v>
      </c>
      <c r="C60" s="30">
        <f t="shared" si="1"/>
        <v>0.39000000000000057</v>
      </c>
      <c r="D60" s="30">
        <f t="shared" si="2"/>
        <v>0</v>
      </c>
      <c r="E60" s="29">
        <f t="shared" si="7"/>
        <v>0.13566731141199226</v>
      </c>
      <c r="F60" s="29">
        <f t="shared" si="3"/>
        <v>1.430001300000002</v>
      </c>
      <c r="G60" s="29">
        <f t="shared" si="8"/>
        <v>0</v>
      </c>
      <c r="H60" s="29">
        <f t="shared" si="4"/>
        <v>1.2631890554352023</v>
      </c>
      <c r="I60" s="29">
        <f t="shared" si="9"/>
        <v>2.8288576668471963</v>
      </c>
      <c r="J60" s="29">
        <f t="shared" si="10"/>
        <v>102.30992595148933</v>
      </c>
      <c r="K60" s="29">
        <f t="shared" si="5"/>
        <v>103.17</v>
      </c>
      <c r="U60" s="12">
        <f t="shared" si="11"/>
        <v>16</v>
      </c>
      <c r="V60" s="9">
        <f t="shared" si="13"/>
        <v>16</v>
      </c>
      <c r="W60" s="24">
        <f t="shared" si="14"/>
        <v>-15</v>
      </c>
      <c r="X60" s="24">
        <f>X59-1</f>
        <v>-18</v>
      </c>
      <c r="Z60" s="39">
        <v>0.4400000000000004</v>
      </c>
      <c r="AA60" s="2">
        <v>33</v>
      </c>
      <c r="AB60" s="31"/>
      <c r="AC60" s="31"/>
      <c r="AD60" s="40">
        <v>0.13539651837524178</v>
      </c>
    </row>
    <row r="61" spans="1:30" ht="12.75">
      <c r="A61" s="30">
        <f t="shared" si="6"/>
        <v>37</v>
      </c>
      <c r="B61" s="29">
        <f t="shared" si="0"/>
        <v>0.09671179883945842</v>
      </c>
      <c r="C61" s="30">
        <f t="shared" si="1"/>
        <v>0.39000000000000057</v>
      </c>
      <c r="D61" s="30">
        <f t="shared" si="2"/>
        <v>0</v>
      </c>
      <c r="E61" s="29">
        <f t="shared" si="7"/>
        <v>0.09690522243713734</v>
      </c>
      <c r="F61" s="29">
        <f t="shared" si="3"/>
        <v>1.430001300000002</v>
      </c>
      <c r="G61" s="29">
        <f t="shared" si="8"/>
        <v>0</v>
      </c>
      <c r="H61" s="29">
        <f t="shared" si="4"/>
        <v>1.2786938910251444</v>
      </c>
      <c r="I61" s="29">
        <f t="shared" si="9"/>
        <v>2.805600413462284</v>
      </c>
      <c r="J61" s="29">
        <f t="shared" si="10"/>
        <v>99.48106828464213</v>
      </c>
      <c r="K61" s="29">
        <f t="shared" si="5"/>
        <v>103.08</v>
      </c>
      <c r="U61" s="12">
        <f t="shared" si="11"/>
        <v>17</v>
      </c>
      <c r="V61" s="9">
        <f t="shared" si="13"/>
        <v>17</v>
      </c>
      <c r="W61" s="24">
        <f t="shared" si="14"/>
        <v>-16</v>
      </c>
      <c r="X61" s="24">
        <f t="shared" si="15"/>
        <v>-19</v>
      </c>
      <c r="Z61" s="39">
        <v>0.4500000000000002</v>
      </c>
      <c r="AA61" s="2">
        <v>34</v>
      </c>
      <c r="AB61" s="31"/>
      <c r="AC61" s="31"/>
      <c r="AD61" s="40">
        <v>0.11605415860735009</v>
      </c>
    </row>
    <row r="62" spans="1:30" ht="12.75">
      <c r="A62" s="30">
        <f t="shared" si="6"/>
        <v>36</v>
      </c>
      <c r="B62" s="29">
        <f t="shared" si="0"/>
        <v>0.11605415860735009</v>
      </c>
      <c r="C62" s="30">
        <f t="shared" si="1"/>
        <v>0.41000000000000014</v>
      </c>
      <c r="D62" s="30">
        <f t="shared" si="2"/>
        <v>0</v>
      </c>
      <c r="E62" s="29">
        <f t="shared" si="7"/>
        <v>0.11628626692456479</v>
      </c>
      <c r="F62" s="29">
        <f t="shared" si="3"/>
        <v>1.5033347000000006</v>
      </c>
      <c r="G62" s="29">
        <f t="shared" si="8"/>
        <v>0</v>
      </c>
      <c r="H62" s="29">
        <f t="shared" si="4"/>
        <v>1.241608113230174</v>
      </c>
      <c r="I62" s="29">
        <f t="shared" si="9"/>
        <v>2.8612290801547395</v>
      </c>
      <c r="J62" s="29">
        <f t="shared" si="10"/>
        <v>96.67546787117985</v>
      </c>
      <c r="K62" s="29">
        <f t="shared" si="5"/>
        <v>103</v>
      </c>
      <c r="U62" s="12">
        <f t="shared" si="11"/>
        <v>18</v>
      </c>
      <c r="V62" s="9">
        <f t="shared" si="13"/>
        <v>18</v>
      </c>
      <c r="W62" s="24">
        <f t="shared" si="14"/>
        <v>-17</v>
      </c>
      <c r="X62" s="24">
        <f t="shared" si="15"/>
        <v>-20</v>
      </c>
      <c r="Z62" s="39">
        <v>0.4499999999999993</v>
      </c>
      <c r="AA62" s="2">
        <v>35</v>
      </c>
      <c r="AB62" s="31"/>
      <c r="AC62" s="31"/>
      <c r="AD62" s="40">
        <v>0.11605415860735009</v>
      </c>
    </row>
    <row r="63" spans="1:30" ht="13.5" thickBot="1">
      <c r="A63" s="30">
        <f t="shared" si="6"/>
        <v>35</v>
      </c>
      <c r="B63" s="29">
        <f t="shared" si="0"/>
        <v>0.11605415860735009</v>
      </c>
      <c r="C63" s="30">
        <f t="shared" si="1"/>
        <v>0.40000000000000036</v>
      </c>
      <c r="D63" s="30">
        <f t="shared" si="2"/>
        <v>0</v>
      </c>
      <c r="E63" s="29">
        <f t="shared" si="7"/>
        <v>0.11628626692456479</v>
      </c>
      <c r="F63" s="29">
        <f t="shared" si="3"/>
        <v>1.4666680000000012</v>
      </c>
      <c r="G63" s="29">
        <f t="shared" si="8"/>
        <v>0</v>
      </c>
      <c r="H63" s="29">
        <f t="shared" si="4"/>
        <v>1.2562747932301737</v>
      </c>
      <c r="I63" s="29">
        <f t="shared" si="9"/>
        <v>2.8392290601547394</v>
      </c>
      <c r="J63" s="29">
        <f t="shared" si="10"/>
        <v>93.8142387910251</v>
      </c>
      <c r="K63" s="29">
        <f t="shared" si="5"/>
        <v>102.92</v>
      </c>
      <c r="U63" s="12">
        <f t="shared" si="11"/>
        <v>19</v>
      </c>
      <c r="V63" s="9">
        <f t="shared" si="13"/>
        <v>19</v>
      </c>
      <c r="W63" s="24">
        <f t="shared" si="14"/>
        <v>-18</v>
      </c>
      <c r="X63" s="24">
        <f t="shared" si="15"/>
        <v>-21</v>
      </c>
      <c r="Z63" s="39">
        <v>0.45999999999999996</v>
      </c>
      <c r="AA63" s="2">
        <v>36</v>
      </c>
      <c r="AB63" s="31"/>
      <c r="AC63" s="31"/>
      <c r="AD63" s="40">
        <v>0.11605415860735009</v>
      </c>
    </row>
    <row r="64" spans="1:30" ht="12.75">
      <c r="A64" s="30">
        <f t="shared" si="6"/>
        <v>34</v>
      </c>
      <c r="B64" s="29">
        <f t="shared" si="0"/>
        <v>0.09671179883945842</v>
      </c>
      <c r="C64" s="30">
        <f t="shared" si="1"/>
        <v>0.40999999999999837</v>
      </c>
      <c r="D64" s="30">
        <f t="shared" si="2"/>
        <v>0</v>
      </c>
      <c r="E64" s="29">
        <f t="shared" si="7"/>
        <v>0.09690522243713734</v>
      </c>
      <c r="F64" s="29">
        <f t="shared" si="3"/>
        <v>1.503334699999994</v>
      </c>
      <c r="G64" s="29">
        <f t="shared" si="8"/>
        <v>0</v>
      </c>
      <c r="H64" s="29">
        <f t="shared" si="4"/>
        <v>1.2493605310251477</v>
      </c>
      <c r="I64" s="29">
        <f t="shared" si="9"/>
        <v>2.849600453462279</v>
      </c>
      <c r="J64" s="29">
        <f t="shared" si="10"/>
        <v>90.97500973087037</v>
      </c>
      <c r="K64" s="29">
        <f t="shared" si="5"/>
        <v>102.83</v>
      </c>
      <c r="U64" s="12">
        <f t="shared" si="11"/>
        <v>20</v>
      </c>
      <c r="V64" s="9">
        <f t="shared" si="13"/>
        <v>20</v>
      </c>
      <c r="W64" s="24">
        <f t="shared" si="14"/>
        <v>-19</v>
      </c>
      <c r="X64" s="24">
        <f t="shared" si="15"/>
        <v>-22</v>
      </c>
      <c r="Z64" s="39">
        <v>0.4500000000000002</v>
      </c>
      <c r="AA64" s="2">
        <v>37</v>
      </c>
      <c r="AB64" s="42">
        <v>0.004</v>
      </c>
      <c r="AC64" s="4">
        <v>1</v>
      </c>
      <c r="AD64" s="40">
        <v>0.13539651837524178</v>
      </c>
    </row>
    <row r="65" spans="1:30" ht="12.75">
      <c r="A65" s="30">
        <f t="shared" si="6"/>
        <v>33</v>
      </c>
      <c r="B65" s="29">
        <f t="shared" si="0"/>
        <v>0.11605415860735009</v>
      </c>
      <c r="C65" s="30">
        <f t="shared" si="1"/>
        <v>0.41999999999999993</v>
      </c>
      <c r="D65" s="30">
        <f t="shared" si="2"/>
        <v>0</v>
      </c>
      <c r="E65" s="29">
        <f t="shared" si="7"/>
        <v>0.11628626692456479</v>
      </c>
      <c r="F65" s="29">
        <f t="shared" si="3"/>
        <v>1.5400013999999997</v>
      </c>
      <c r="G65" s="29">
        <f t="shared" si="8"/>
        <v>0</v>
      </c>
      <c r="H65" s="29">
        <f t="shared" si="4"/>
        <v>1.2269414332301745</v>
      </c>
      <c r="I65" s="29">
        <f t="shared" si="9"/>
        <v>2.8832291001547388</v>
      </c>
      <c r="J65" s="29">
        <f t="shared" si="10"/>
        <v>88.1254092774081</v>
      </c>
      <c r="K65" s="29">
        <f t="shared" si="5"/>
        <v>102.75</v>
      </c>
      <c r="U65" s="12">
        <f t="shared" si="11"/>
        <v>21</v>
      </c>
      <c r="V65" s="9">
        <f t="shared" si="13"/>
        <v>21</v>
      </c>
      <c r="W65" s="24">
        <f t="shared" si="14"/>
        <v>-20</v>
      </c>
      <c r="X65" s="24">
        <f t="shared" si="15"/>
        <v>-23</v>
      </c>
      <c r="Z65" s="39">
        <v>0.45999999999999996</v>
      </c>
      <c r="AA65" s="2">
        <v>38</v>
      </c>
      <c r="AB65" s="43">
        <v>0.031</v>
      </c>
      <c r="AC65" s="3">
        <v>2</v>
      </c>
      <c r="AD65" s="40">
        <v>0.11605415860735009</v>
      </c>
    </row>
    <row r="66" spans="1:30" ht="12.75">
      <c r="A66" s="30">
        <f t="shared" si="6"/>
        <v>32</v>
      </c>
      <c r="B66" s="29">
        <f t="shared" si="0"/>
        <v>0.11605415860735009</v>
      </c>
      <c r="C66" s="30">
        <f t="shared" si="1"/>
        <v>0.4200000000000017</v>
      </c>
      <c r="D66" s="30">
        <f t="shared" si="2"/>
        <v>0</v>
      </c>
      <c r="E66" s="29">
        <f t="shared" si="7"/>
        <v>0.11628626692456479</v>
      </c>
      <c r="F66" s="29">
        <f t="shared" si="3"/>
        <v>1.5400014000000062</v>
      </c>
      <c r="G66" s="29">
        <f t="shared" si="8"/>
        <v>0</v>
      </c>
      <c r="H66" s="29">
        <f t="shared" si="4"/>
        <v>1.2269414332301718</v>
      </c>
      <c r="I66" s="29">
        <f t="shared" si="9"/>
        <v>2.8832291001547428</v>
      </c>
      <c r="J66" s="29">
        <f t="shared" si="10"/>
        <v>85.24218017725336</v>
      </c>
      <c r="K66" s="29">
        <f t="shared" si="5"/>
        <v>102.67</v>
      </c>
      <c r="U66" s="12">
        <f t="shared" si="11"/>
        <v>22</v>
      </c>
      <c r="V66" s="9">
        <f t="shared" si="13"/>
        <v>22</v>
      </c>
      <c r="W66" s="24">
        <f t="shared" si="14"/>
        <v>-21</v>
      </c>
      <c r="X66" s="24">
        <f t="shared" si="15"/>
        <v>-24</v>
      </c>
      <c r="Z66" s="39">
        <v>0.45999999999999996</v>
      </c>
      <c r="AA66" s="2">
        <v>39</v>
      </c>
      <c r="AB66" s="43">
        <v>0.06</v>
      </c>
      <c r="AC66" s="3">
        <v>3</v>
      </c>
      <c r="AD66" s="40">
        <v>0.13539651837524178</v>
      </c>
    </row>
    <row r="67" spans="1:30" ht="12.75">
      <c r="A67" s="30">
        <f t="shared" si="6"/>
        <v>31</v>
      </c>
      <c r="B67" s="29">
        <f t="shared" si="0"/>
        <v>0.13539651837524178</v>
      </c>
      <c r="C67" s="30">
        <f t="shared" si="1"/>
        <v>0.41999999999999993</v>
      </c>
      <c r="D67" s="30">
        <f t="shared" si="2"/>
        <v>0</v>
      </c>
      <c r="E67" s="29">
        <f t="shared" si="7"/>
        <v>0.13566731141199226</v>
      </c>
      <c r="F67" s="29">
        <f t="shared" si="3"/>
        <v>1.5400013999999997</v>
      </c>
      <c r="G67" s="29">
        <f t="shared" si="8"/>
        <v>0</v>
      </c>
      <c r="H67" s="29">
        <f t="shared" si="4"/>
        <v>1.2191890154352034</v>
      </c>
      <c r="I67" s="29">
        <f t="shared" si="9"/>
        <v>2.8948577268471953</v>
      </c>
      <c r="J67" s="29">
        <f t="shared" si="10"/>
        <v>82.35895107709862</v>
      </c>
      <c r="K67" s="29">
        <f t="shared" si="5"/>
        <v>102.58</v>
      </c>
      <c r="U67" s="12">
        <f t="shared" si="11"/>
        <v>23</v>
      </c>
      <c r="V67" s="9">
        <f t="shared" si="13"/>
        <v>23</v>
      </c>
      <c r="W67" s="24">
        <f t="shared" si="14"/>
        <v>-22</v>
      </c>
      <c r="X67" s="24">
        <f t="shared" si="15"/>
        <v>-25</v>
      </c>
      <c r="Z67" s="39">
        <v>0.4700000000000002</v>
      </c>
      <c r="AA67" s="2">
        <v>40</v>
      </c>
      <c r="AB67" s="43">
        <v>0.073</v>
      </c>
      <c r="AC67" s="3">
        <v>4</v>
      </c>
      <c r="AD67" s="40">
        <v>0.13539651837524178</v>
      </c>
    </row>
    <row r="68" spans="1:30" ht="12.75">
      <c r="A68" s="30">
        <f t="shared" si="6"/>
        <v>30</v>
      </c>
      <c r="B68" s="29">
        <f t="shared" si="0"/>
        <v>0.11605415860735009</v>
      </c>
      <c r="C68" s="30">
        <f t="shared" si="1"/>
        <v>0.4299999999999997</v>
      </c>
      <c r="D68" s="30">
        <f t="shared" si="2"/>
        <v>0</v>
      </c>
      <c r="E68" s="29">
        <f t="shared" si="7"/>
        <v>0.11628626692456479</v>
      </c>
      <c r="F68" s="29">
        <f t="shared" si="3"/>
        <v>1.576668099999999</v>
      </c>
      <c r="G68" s="29">
        <f t="shared" si="8"/>
        <v>0</v>
      </c>
      <c r="H68" s="29">
        <f t="shared" si="4"/>
        <v>1.2122747532301745</v>
      </c>
      <c r="I68" s="29">
        <f t="shared" si="9"/>
        <v>2.905229120154738</v>
      </c>
      <c r="J68" s="29">
        <f t="shared" si="10"/>
        <v>79.46409335025143</v>
      </c>
      <c r="K68" s="29">
        <f t="shared" si="5"/>
        <v>102.5</v>
      </c>
      <c r="U68" s="12">
        <f t="shared" si="11"/>
        <v>24</v>
      </c>
      <c r="V68" s="9">
        <f t="shared" si="13"/>
        <v>24</v>
      </c>
      <c r="W68" s="24">
        <f t="shared" si="14"/>
        <v>-23</v>
      </c>
      <c r="X68" s="24">
        <f t="shared" si="15"/>
        <v>-26</v>
      </c>
      <c r="Z68" s="39">
        <v>0.4700000000000002</v>
      </c>
      <c r="AA68" s="2">
        <v>41</v>
      </c>
      <c r="AB68" s="43">
        <v>0.081</v>
      </c>
      <c r="AC68" s="3">
        <v>5</v>
      </c>
      <c r="AD68" s="40">
        <v>0.13539651837524178</v>
      </c>
    </row>
    <row r="69" spans="1:30" ht="12.75">
      <c r="A69" s="30">
        <f t="shared" si="6"/>
        <v>29</v>
      </c>
      <c r="B69" s="29">
        <f t="shared" si="0"/>
        <v>0.11605415860735009</v>
      </c>
      <c r="C69" s="30">
        <f t="shared" si="1"/>
        <v>0.4299999999999997</v>
      </c>
      <c r="D69" s="30">
        <f t="shared" si="2"/>
        <v>0</v>
      </c>
      <c r="E69" s="29">
        <f t="shared" si="7"/>
        <v>0.11628626692456479</v>
      </c>
      <c r="F69" s="29">
        <f t="shared" si="3"/>
        <v>1.576668099999999</v>
      </c>
      <c r="G69" s="29">
        <f t="shared" si="8"/>
        <v>0</v>
      </c>
      <c r="H69" s="29">
        <f t="shared" si="4"/>
        <v>1.2122747532301745</v>
      </c>
      <c r="I69" s="29">
        <f t="shared" si="9"/>
        <v>2.905229120154738</v>
      </c>
      <c r="J69" s="29">
        <f t="shared" si="10"/>
        <v>76.55886423009669</v>
      </c>
      <c r="K69" s="29">
        <f t="shared" si="5"/>
        <v>102.42</v>
      </c>
      <c r="U69" s="12">
        <f t="shared" si="11"/>
        <v>25</v>
      </c>
      <c r="V69" s="9">
        <f t="shared" si="13"/>
        <v>25</v>
      </c>
      <c r="W69" s="24">
        <f t="shared" si="14"/>
        <v>-24</v>
      </c>
      <c r="X69" s="24">
        <f t="shared" si="15"/>
        <v>-27</v>
      </c>
      <c r="Z69" s="39">
        <v>0.46999999999999975</v>
      </c>
      <c r="AA69" s="2">
        <v>42</v>
      </c>
      <c r="AB69" s="43">
        <v>0.085</v>
      </c>
      <c r="AC69" s="3">
        <v>6</v>
      </c>
      <c r="AD69" s="40">
        <v>0.13539651837524178</v>
      </c>
    </row>
    <row r="70" spans="1:30" ht="12.75">
      <c r="A70" s="30">
        <f t="shared" si="6"/>
        <v>28</v>
      </c>
      <c r="B70" s="29">
        <f t="shared" si="0"/>
        <v>0.11605415860735009</v>
      </c>
      <c r="C70" s="30">
        <f t="shared" si="1"/>
        <v>0.4299999999999997</v>
      </c>
      <c r="D70" s="30">
        <f t="shared" si="2"/>
        <v>0</v>
      </c>
      <c r="E70" s="29">
        <f t="shared" si="7"/>
        <v>0.11628626692456479</v>
      </c>
      <c r="F70" s="29">
        <f t="shared" si="3"/>
        <v>1.576668099999999</v>
      </c>
      <c r="G70" s="29">
        <f t="shared" si="8"/>
        <v>0</v>
      </c>
      <c r="H70" s="29">
        <f t="shared" si="4"/>
        <v>1.2122747532301745</v>
      </c>
      <c r="I70" s="29">
        <f t="shared" si="9"/>
        <v>2.905229120154738</v>
      </c>
      <c r="J70" s="29">
        <f t="shared" si="10"/>
        <v>73.65363510994194</v>
      </c>
      <c r="K70" s="29">
        <f t="shared" si="5"/>
        <v>102.33</v>
      </c>
      <c r="U70" s="12">
        <f t="shared" si="11"/>
        <v>26</v>
      </c>
      <c r="V70" s="9">
        <f t="shared" si="13"/>
        <v>26</v>
      </c>
      <c r="W70" s="24">
        <f t="shared" si="14"/>
        <v>-25</v>
      </c>
      <c r="X70" s="24">
        <f t="shared" si="15"/>
        <v>-28</v>
      </c>
      <c r="Z70" s="39">
        <v>0.4700000000000002</v>
      </c>
      <c r="AA70" s="2">
        <v>43</v>
      </c>
      <c r="AB70" s="43">
        <v>0.089</v>
      </c>
      <c r="AC70" s="3">
        <v>7</v>
      </c>
      <c r="AD70" s="40">
        <v>0.11605415860735009</v>
      </c>
    </row>
    <row r="71" spans="1:30" ht="12.75">
      <c r="A71" s="30">
        <f t="shared" si="6"/>
        <v>27</v>
      </c>
      <c r="B71" s="29">
        <f t="shared" si="0"/>
        <v>0.11605415860735009</v>
      </c>
      <c r="C71" s="30">
        <f t="shared" si="1"/>
        <v>0.4400000000000004</v>
      </c>
      <c r="D71" s="30">
        <f t="shared" si="2"/>
        <v>0</v>
      </c>
      <c r="E71" s="29">
        <f t="shared" si="7"/>
        <v>0.11628626692456479</v>
      </c>
      <c r="F71" s="29">
        <f t="shared" si="3"/>
        <v>1.6133348000000014</v>
      </c>
      <c r="G71" s="29">
        <f t="shared" si="8"/>
        <v>0</v>
      </c>
      <c r="H71" s="29">
        <f t="shared" si="4"/>
        <v>1.1976080732301735</v>
      </c>
      <c r="I71" s="29">
        <f t="shared" si="9"/>
        <v>2.92722914015474</v>
      </c>
      <c r="J71" s="29">
        <f t="shared" si="10"/>
        <v>70.7484059897872</v>
      </c>
      <c r="K71" s="29">
        <f t="shared" si="5"/>
        <v>102.25</v>
      </c>
      <c r="U71" s="12">
        <f t="shared" si="11"/>
        <v>27</v>
      </c>
      <c r="V71" s="9">
        <f t="shared" si="13"/>
        <v>27</v>
      </c>
      <c r="W71" s="24">
        <f t="shared" si="14"/>
        <v>-26</v>
      </c>
      <c r="X71" s="24">
        <f t="shared" si="15"/>
        <v>-29</v>
      </c>
      <c r="Z71" s="39">
        <v>0.48</v>
      </c>
      <c r="AA71" s="2">
        <v>44</v>
      </c>
      <c r="AB71" s="43">
        <v>0.093</v>
      </c>
      <c r="AC71" s="3">
        <v>8</v>
      </c>
      <c r="AD71" s="40">
        <v>0.13539651837524178</v>
      </c>
    </row>
    <row r="72" spans="1:30" ht="12.75">
      <c r="A72" s="30">
        <f t="shared" si="6"/>
        <v>26</v>
      </c>
      <c r="B72" s="29">
        <f t="shared" si="0"/>
        <v>0.11605415860735009</v>
      </c>
      <c r="C72" s="30">
        <f t="shared" si="1"/>
        <v>0.4399999999999995</v>
      </c>
      <c r="D72" s="30">
        <f t="shared" si="2"/>
        <v>0</v>
      </c>
      <c r="E72" s="29">
        <f t="shared" si="7"/>
        <v>0.11628626692456479</v>
      </c>
      <c r="F72" s="29">
        <f t="shared" si="3"/>
        <v>1.613334799999998</v>
      </c>
      <c r="G72" s="29">
        <f t="shared" si="8"/>
        <v>0</v>
      </c>
      <c r="H72" s="29">
        <f t="shared" si="4"/>
        <v>1.197608073230175</v>
      </c>
      <c r="I72" s="29">
        <f t="shared" si="9"/>
        <v>2.927229140154738</v>
      </c>
      <c r="J72" s="29">
        <f t="shared" si="10"/>
        <v>67.82117684963247</v>
      </c>
      <c r="K72" s="29">
        <f t="shared" si="5"/>
        <v>102.17</v>
      </c>
      <c r="U72" s="12">
        <f t="shared" si="11"/>
        <v>28</v>
      </c>
      <c r="V72" s="9">
        <f t="shared" si="13"/>
        <v>28</v>
      </c>
      <c r="W72" s="24">
        <f t="shared" si="14"/>
        <v>-27</v>
      </c>
      <c r="X72" s="24">
        <f>X71-1</f>
        <v>-30</v>
      </c>
      <c r="Z72" s="39">
        <v>0.47</v>
      </c>
      <c r="AA72" s="2">
        <v>45</v>
      </c>
      <c r="AB72" s="43">
        <v>0.095</v>
      </c>
      <c r="AC72" s="3">
        <v>9</v>
      </c>
      <c r="AD72" s="40">
        <v>0.13539651837524178</v>
      </c>
    </row>
    <row r="73" spans="1:30" ht="12.75">
      <c r="A73" s="30">
        <f t="shared" si="6"/>
        <v>25</v>
      </c>
      <c r="B73" s="29">
        <f t="shared" si="0"/>
        <v>0.13539651837524178</v>
      </c>
      <c r="C73" s="30">
        <f t="shared" si="1"/>
        <v>0.4400000000000004</v>
      </c>
      <c r="D73" s="30">
        <f t="shared" si="2"/>
        <v>0</v>
      </c>
      <c r="E73" s="29">
        <f t="shared" si="7"/>
        <v>0.13566731141199226</v>
      </c>
      <c r="F73" s="29">
        <f t="shared" si="3"/>
        <v>1.6133348000000014</v>
      </c>
      <c r="G73" s="29">
        <f t="shared" si="8"/>
        <v>0</v>
      </c>
      <c r="H73" s="29">
        <f t="shared" si="4"/>
        <v>1.1898556554352024</v>
      </c>
      <c r="I73" s="29">
        <f t="shared" si="9"/>
        <v>2.938857766847196</v>
      </c>
      <c r="J73" s="29">
        <f t="shared" si="10"/>
        <v>64.89394770947773</v>
      </c>
      <c r="K73" s="29">
        <f t="shared" si="5"/>
        <v>102.08</v>
      </c>
      <c r="U73" s="12">
        <f t="shared" si="11"/>
        <v>29</v>
      </c>
      <c r="V73" s="9">
        <f t="shared" si="13"/>
        <v>29</v>
      </c>
      <c r="W73" s="24">
        <f t="shared" si="14"/>
        <v>-28</v>
      </c>
      <c r="X73" s="24">
        <f t="shared" si="15"/>
        <v>-31</v>
      </c>
      <c r="Z73" s="39">
        <v>0.49</v>
      </c>
      <c r="AA73" s="2">
        <v>46</v>
      </c>
      <c r="AB73" s="43">
        <v>0.097</v>
      </c>
      <c r="AC73" s="3">
        <v>10</v>
      </c>
      <c r="AD73" s="40">
        <v>0.15473887814313347</v>
      </c>
    </row>
    <row r="74" spans="1:30" ht="12.75">
      <c r="A74" s="30">
        <f t="shared" si="6"/>
        <v>24</v>
      </c>
      <c r="B74" s="29">
        <f t="shared" si="0"/>
        <v>0.11605415860735009</v>
      </c>
      <c r="C74" s="30">
        <f t="shared" si="1"/>
        <v>0.4500000000000002</v>
      </c>
      <c r="D74" s="30">
        <f t="shared" si="2"/>
        <v>0</v>
      </c>
      <c r="E74" s="29">
        <f t="shared" si="7"/>
        <v>0.11628626692456479</v>
      </c>
      <c r="F74" s="29">
        <f t="shared" si="3"/>
        <v>1.6500015000000006</v>
      </c>
      <c r="G74" s="29">
        <f t="shared" si="8"/>
        <v>0</v>
      </c>
      <c r="H74" s="29">
        <f t="shared" si="4"/>
        <v>1.182941393230174</v>
      </c>
      <c r="I74" s="29">
        <f t="shared" si="9"/>
        <v>2.949229160154739</v>
      </c>
      <c r="J74" s="29">
        <f t="shared" si="10"/>
        <v>61.955089942630536</v>
      </c>
      <c r="K74" s="29">
        <f t="shared" si="5"/>
        <v>102</v>
      </c>
      <c r="U74" s="12">
        <f t="shared" si="11"/>
        <v>30</v>
      </c>
      <c r="V74" s="9">
        <f t="shared" si="13"/>
        <v>30</v>
      </c>
      <c r="W74" s="24">
        <f t="shared" si="14"/>
        <v>-29</v>
      </c>
      <c r="X74" s="24">
        <f t="shared" si="15"/>
        <v>-32</v>
      </c>
      <c r="Z74" s="39">
        <v>0.48</v>
      </c>
      <c r="AA74" s="2">
        <v>47</v>
      </c>
      <c r="AB74" s="43">
        <v>0.099</v>
      </c>
      <c r="AC74" s="3">
        <v>11</v>
      </c>
      <c r="AD74" s="40">
        <v>0.13539651837524178</v>
      </c>
    </row>
    <row r="75" spans="1:30" ht="13.5" thickBot="1">
      <c r="A75" s="30">
        <f t="shared" si="6"/>
        <v>23</v>
      </c>
      <c r="B75" s="29">
        <f t="shared" si="0"/>
        <v>0.11605415860735009</v>
      </c>
      <c r="C75" s="30">
        <f t="shared" si="1"/>
        <v>0.4499999999999993</v>
      </c>
      <c r="D75" s="30">
        <f t="shared" si="2"/>
        <v>0</v>
      </c>
      <c r="E75" s="29">
        <f t="shared" si="7"/>
        <v>0.11628626692456479</v>
      </c>
      <c r="F75" s="29">
        <f t="shared" si="3"/>
        <v>1.6500014999999972</v>
      </c>
      <c r="G75" s="29">
        <f t="shared" si="8"/>
        <v>0</v>
      </c>
      <c r="H75" s="29">
        <f t="shared" si="4"/>
        <v>1.182941393230175</v>
      </c>
      <c r="I75" s="29">
        <f t="shared" si="9"/>
        <v>2.9492291601547374</v>
      </c>
      <c r="J75" s="29">
        <f t="shared" si="10"/>
        <v>59.0058607824758</v>
      </c>
      <c r="K75" s="29">
        <f t="shared" si="5"/>
        <v>101.92</v>
      </c>
      <c r="U75" s="12">
        <f t="shared" si="11"/>
        <v>31</v>
      </c>
      <c r="V75" s="9">
        <f t="shared" si="13"/>
        <v>31</v>
      </c>
      <c r="W75" s="24">
        <f t="shared" si="14"/>
        <v>-30</v>
      </c>
      <c r="X75" s="24">
        <f t="shared" si="15"/>
        <v>-33</v>
      </c>
      <c r="Z75" s="44">
        <v>0.48</v>
      </c>
      <c r="AA75" s="6">
        <v>48</v>
      </c>
      <c r="AB75" s="45">
        <v>0.106</v>
      </c>
      <c r="AC75" s="5">
        <v>12</v>
      </c>
      <c r="AD75" s="46">
        <v>0.15473887814313347</v>
      </c>
    </row>
    <row r="76" spans="1:24" ht="12.75">
      <c r="A76" s="30">
        <f t="shared" si="6"/>
        <v>22</v>
      </c>
      <c r="B76" s="29">
        <f t="shared" si="0"/>
        <v>0.11605415860735009</v>
      </c>
      <c r="C76" s="30">
        <f t="shared" si="1"/>
        <v>0.45999999999999996</v>
      </c>
      <c r="D76" s="30">
        <f t="shared" si="2"/>
        <v>0</v>
      </c>
      <c r="E76" s="29">
        <f t="shared" si="7"/>
        <v>0.11628626692456479</v>
      </c>
      <c r="F76" s="29">
        <f t="shared" si="3"/>
        <v>1.6866681999999997</v>
      </c>
      <c r="G76" s="29">
        <f t="shared" si="8"/>
        <v>0</v>
      </c>
      <c r="H76" s="29">
        <f t="shared" si="4"/>
        <v>1.1682747132301743</v>
      </c>
      <c r="I76" s="29">
        <f t="shared" si="9"/>
        <v>2.971229180154739</v>
      </c>
      <c r="J76" s="29">
        <f t="shared" si="10"/>
        <v>56.05663162232106</v>
      </c>
      <c r="K76" s="29">
        <f t="shared" si="5"/>
        <v>101.83</v>
      </c>
      <c r="U76" s="12">
        <f t="shared" si="11"/>
        <v>32</v>
      </c>
      <c r="V76" s="9">
        <f t="shared" si="13"/>
        <v>32</v>
      </c>
      <c r="W76" s="24">
        <f t="shared" si="14"/>
        <v>-31</v>
      </c>
      <c r="X76" s="24">
        <f>X75-1</f>
        <v>-34</v>
      </c>
    </row>
    <row r="77" spans="1:24" ht="12.75">
      <c r="A77" s="30">
        <f t="shared" si="6"/>
        <v>21</v>
      </c>
      <c r="B77" s="29">
        <f t="shared" si="0"/>
        <v>0.13539651837524178</v>
      </c>
      <c r="C77" s="30">
        <f t="shared" si="1"/>
        <v>0.4500000000000002</v>
      </c>
      <c r="D77" s="30">
        <f t="shared" si="2"/>
        <v>0.004</v>
      </c>
      <c r="E77" s="29">
        <f t="shared" si="7"/>
        <v>0.13566731141199226</v>
      </c>
      <c r="F77" s="29">
        <f t="shared" si="3"/>
        <v>1.6500015000000006</v>
      </c>
      <c r="G77" s="29">
        <f t="shared" si="8"/>
        <v>0</v>
      </c>
      <c r="H77" s="29">
        <f t="shared" si="4"/>
        <v>1.175188975435203</v>
      </c>
      <c r="I77" s="29">
        <f t="shared" si="9"/>
        <v>2.9608577868471957</v>
      </c>
      <c r="J77" s="29">
        <f t="shared" si="10"/>
        <v>53.08540244216633</v>
      </c>
      <c r="K77" s="29">
        <f t="shared" si="5"/>
        <v>101.75</v>
      </c>
      <c r="U77" s="12">
        <f t="shared" si="11"/>
        <v>33</v>
      </c>
      <c r="V77" s="9">
        <f t="shared" si="13"/>
        <v>33</v>
      </c>
      <c r="W77" s="24">
        <f t="shared" si="14"/>
        <v>-32</v>
      </c>
      <c r="X77" s="24">
        <f t="shared" si="15"/>
        <v>-35</v>
      </c>
    </row>
    <row r="78" spans="1:24" ht="12.75">
      <c r="A78" s="30">
        <f t="shared" si="6"/>
        <v>20</v>
      </c>
      <c r="B78" s="29">
        <f t="shared" si="0"/>
        <v>0.11605415860735009</v>
      </c>
      <c r="C78" s="30">
        <f t="shared" si="1"/>
        <v>0.45999999999999996</v>
      </c>
      <c r="D78" s="30">
        <f t="shared" si="2"/>
        <v>0.031</v>
      </c>
      <c r="E78" s="29">
        <f t="shared" si="7"/>
        <v>0.11628626692456479</v>
      </c>
      <c r="F78" s="29">
        <f t="shared" si="3"/>
        <v>1.6866681999999997</v>
      </c>
      <c r="G78" s="29">
        <f t="shared" si="8"/>
        <v>0</v>
      </c>
      <c r="H78" s="29">
        <f t="shared" si="4"/>
        <v>1.1682747132301743</v>
      </c>
      <c r="I78" s="29">
        <f t="shared" si="9"/>
        <v>2.971229180154739</v>
      </c>
      <c r="J78" s="29">
        <f t="shared" si="10"/>
        <v>50.124544655319134</v>
      </c>
      <c r="K78" s="29">
        <f t="shared" si="5"/>
        <v>101.67</v>
      </c>
      <c r="U78" s="12">
        <f t="shared" si="11"/>
        <v>34</v>
      </c>
      <c r="V78" s="9">
        <f t="shared" si="13"/>
        <v>34</v>
      </c>
      <c r="W78" s="24">
        <f t="shared" si="14"/>
        <v>-33</v>
      </c>
      <c r="X78" s="24">
        <f t="shared" si="15"/>
        <v>-36</v>
      </c>
    </row>
    <row r="79" spans="1:24" ht="12.75">
      <c r="A79" s="30">
        <f t="shared" si="6"/>
        <v>19</v>
      </c>
      <c r="B79" s="29">
        <f t="shared" si="0"/>
        <v>0.13539651837524178</v>
      </c>
      <c r="C79" s="30">
        <f t="shared" si="1"/>
        <v>0.45999999999999996</v>
      </c>
      <c r="D79" s="30">
        <f t="shared" si="2"/>
        <v>0.06</v>
      </c>
      <c r="E79" s="29">
        <f t="shared" si="7"/>
        <v>0.13566731141199226</v>
      </c>
      <c r="F79" s="29">
        <f t="shared" si="3"/>
        <v>1.6866681999999997</v>
      </c>
      <c r="G79" s="29">
        <f t="shared" si="8"/>
        <v>0</v>
      </c>
      <c r="H79" s="29">
        <f t="shared" si="4"/>
        <v>1.1605222954352032</v>
      </c>
      <c r="I79" s="29">
        <f t="shared" si="9"/>
        <v>2.9828578068471954</v>
      </c>
      <c r="J79" s="29">
        <f t="shared" si="10"/>
        <v>47.1533154751644</v>
      </c>
      <c r="K79" s="29">
        <f t="shared" si="5"/>
        <v>101.58</v>
      </c>
      <c r="U79" s="12">
        <f t="shared" si="11"/>
        <v>35</v>
      </c>
      <c r="V79" s="9">
        <f t="shared" si="13"/>
        <v>35</v>
      </c>
      <c r="W79" s="24">
        <f t="shared" si="14"/>
        <v>-34</v>
      </c>
      <c r="X79" s="24">
        <f>X78-1</f>
        <v>-37</v>
      </c>
    </row>
    <row r="80" spans="1:24" ht="12.75">
      <c r="A80" s="30">
        <f t="shared" si="6"/>
        <v>18</v>
      </c>
      <c r="B80" s="29">
        <f t="shared" si="0"/>
        <v>0.13539651837524178</v>
      </c>
      <c r="C80" s="30">
        <f t="shared" si="1"/>
        <v>0.4700000000000002</v>
      </c>
      <c r="D80" s="30">
        <f t="shared" si="2"/>
        <v>0.073</v>
      </c>
      <c r="E80" s="29">
        <f t="shared" si="7"/>
        <v>0.13566731141199226</v>
      </c>
      <c r="F80" s="29">
        <f t="shared" si="3"/>
        <v>1.7233349000000007</v>
      </c>
      <c r="G80" s="29">
        <f t="shared" si="8"/>
        <v>0</v>
      </c>
      <c r="H80" s="29">
        <f t="shared" si="4"/>
        <v>1.1458556154352029</v>
      </c>
      <c r="I80" s="29">
        <f t="shared" si="9"/>
        <v>3.0048578268471955</v>
      </c>
      <c r="J80" s="29">
        <f t="shared" si="10"/>
        <v>44.170457668317205</v>
      </c>
      <c r="K80" s="29">
        <f t="shared" si="5"/>
        <v>101.5</v>
      </c>
      <c r="U80" s="12">
        <f t="shared" si="11"/>
        <v>36</v>
      </c>
      <c r="V80" s="9">
        <f aca="true" t="shared" si="16" ref="V80:V128">IF(V79&gt;=1,V79+1,IF(W80=0,1,-1))</f>
        <v>36</v>
      </c>
      <c r="W80" s="24">
        <f aca="true" t="shared" si="17" ref="W80:W128">W79-1</f>
        <v>-35</v>
      </c>
      <c r="X80" s="24">
        <f aca="true" t="shared" si="18" ref="X80:X128">X79-1</f>
        <v>-38</v>
      </c>
    </row>
    <row r="81" spans="1:24" ht="12.75">
      <c r="A81" s="30">
        <f t="shared" si="6"/>
        <v>17</v>
      </c>
      <c r="B81" s="29">
        <f t="shared" si="0"/>
        <v>0.13539651837524178</v>
      </c>
      <c r="C81" s="30">
        <f t="shared" si="1"/>
        <v>0.4700000000000002</v>
      </c>
      <c r="D81" s="30">
        <f t="shared" si="2"/>
        <v>0.081</v>
      </c>
      <c r="E81" s="29">
        <f t="shared" si="7"/>
        <v>0.13566731141199226</v>
      </c>
      <c r="F81" s="29">
        <f t="shared" si="3"/>
        <v>1.7233349000000007</v>
      </c>
      <c r="G81" s="29">
        <f t="shared" si="8"/>
        <v>0</v>
      </c>
      <c r="H81" s="29">
        <f t="shared" si="4"/>
        <v>1.1458556154352029</v>
      </c>
      <c r="I81" s="29">
        <f t="shared" si="9"/>
        <v>3.0048578268471955</v>
      </c>
      <c r="J81" s="29">
        <f t="shared" si="10"/>
        <v>41.16559984147001</v>
      </c>
      <c r="K81" s="29">
        <f t="shared" si="5"/>
        <v>101.42</v>
      </c>
      <c r="U81" s="12">
        <f t="shared" si="11"/>
        <v>37</v>
      </c>
      <c r="V81" s="9">
        <f t="shared" si="16"/>
        <v>37</v>
      </c>
      <c r="W81" s="24">
        <f t="shared" si="17"/>
        <v>-36</v>
      </c>
      <c r="X81" s="24">
        <f t="shared" si="18"/>
        <v>-39</v>
      </c>
    </row>
    <row r="82" spans="1:24" ht="12.75">
      <c r="A82" s="30">
        <f t="shared" si="6"/>
        <v>16</v>
      </c>
      <c r="B82" s="29">
        <f t="shared" si="0"/>
        <v>0.13539651837524178</v>
      </c>
      <c r="C82" s="30">
        <f t="shared" si="1"/>
        <v>0.46999999999999975</v>
      </c>
      <c r="D82" s="30">
        <f t="shared" si="2"/>
        <v>0.085</v>
      </c>
      <c r="E82" s="29">
        <f t="shared" si="7"/>
        <v>0.13566731141199226</v>
      </c>
      <c r="F82" s="29">
        <f t="shared" si="3"/>
        <v>1.7233348999999991</v>
      </c>
      <c r="G82" s="29">
        <f t="shared" si="8"/>
        <v>0</v>
      </c>
      <c r="H82" s="29">
        <f t="shared" si="4"/>
        <v>1.1458556154352033</v>
      </c>
      <c r="I82" s="29">
        <f t="shared" si="9"/>
        <v>3.0048578268471946</v>
      </c>
      <c r="J82" s="29">
        <f t="shared" si="10"/>
        <v>38.16074201462282</v>
      </c>
      <c r="K82" s="29">
        <f t="shared" si="5"/>
        <v>101.33</v>
      </c>
      <c r="U82" s="12">
        <f t="shared" si="11"/>
        <v>38</v>
      </c>
      <c r="V82" s="9">
        <f t="shared" si="16"/>
        <v>38</v>
      </c>
      <c r="W82" s="24">
        <f t="shared" si="17"/>
        <v>-37</v>
      </c>
      <c r="X82" s="24">
        <f t="shared" si="18"/>
        <v>-40</v>
      </c>
    </row>
    <row r="83" spans="1:24" ht="12.75">
      <c r="A83" s="30">
        <f t="shared" si="6"/>
        <v>15</v>
      </c>
      <c r="B83" s="29">
        <f t="shared" si="0"/>
        <v>0.11605415860735009</v>
      </c>
      <c r="C83" s="30">
        <f t="shared" si="1"/>
        <v>0.4700000000000002</v>
      </c>
      <c r="D83" s="30">
        <f t="shared" si="2"/>
        <v>0.089</v>
      </c>
      <c r="E83" s="29">
        <f t="shared" si="7"/>
        <v>0.11628626692456479</v>
      </c>
      <c r="F83" s="29">
        <f t="shared" si="3"/>
        <v>1.7233349000000007</v>
      </c>
      <c r="G83" s="29">
        <f t="shared" si="8"/>
        <v>0</v>
      </c>
      <c r="H83" s="29">
        <f t="shared" si="4"/>
        <v>1.153608033230174</v>
      </c>
      <c r="I83" s="29">
        <f t="shared" si="9"/>
        <v>2.9932292001547394</v>
      </c>
      <c r="J83" s="29">
        <f t="shared" si="10"/>
        <v>35.15588418777563</v>
      </c>
      <c r="K83" s="29">
        <f t="shared" si="5"/>
        <v>101.25</v>
      </c>
      <c r="U83" s="12">
        <f t="shared" si="11"/>
        <v>39</v>
      </c>
      <c r="V83" s="9">
        <f t="shared" si="16"/>
        <v>39</v>
      </c>
      <c r="W83" s="24">
        <f t="shared" si="17"/>
        <v>-38</v>
      </c>
      <c r="X83" s="24">
        <f t="shared" si="18"/>
        <v>-41</v>
      </c>
    </row>
    <row r="84" spans="1:24" ht="12.75">
      <c r="A84" s="30">
        <f t="shared" si="6"/>
        <v>14</v>
      </c>
      <c r="B84" s="29">
        <f t="shared" si="0"/>
        <v>0.13539651837524178</v>
      </c>
      <c r="C84" s="30">
        <f t="shared" si="1"/>
        <v>0.48</v>
      </c>
      <c r="D84" s="30">
        <f t="shared" si="2"/>
        <v>0.093</v>
      </c>
      <c r="E84" s="29">
        <f t="shared" si="7"/>
        <v>0.13566731141199226</v>
      </c>
      <c r="F84" s="29">
        <f t="shared" si="3"/>
        <v>1.7600015999999998</v>
      </c>
      <c r="G84" s="29">
        <f t="shared" si="8"/>
        <v>0</v>
      </c>
      <c r="H84" s="29">
        <f t="shared" si="4"/>
        <v>1.1311889354352032</v>
      </c>
      <c r="I84" s="29">
        <f t="shared" si="9"/>
        <v>3.026857846847195</v>
      </c>
      <c r="J84" s="29">
        <f t="shared" si="10"/>
        <v>32.16265498762089</v>
      </c>
      <c r="K84" s="29">
        <f t="shared" si="5"/>
        <v>101.17</v>
      </c>
      <c r="U84" s="12">
        <f t="shared" si="11"/>
        <v>40</v>
      </c>
      <c r="V84" s="9">
        <f t="shared" si="16"/>
        <v>40</v>
      </c>
      <c r="W84" s="24">
        <f t="shared" si="17"/>
        <v>-39</v>
      </c>
      <c r="X84" s="24">
        <f t="shared" si="18"/>
        <v>-42</v>
      </c>
    </row>
    <row r="85" spans="1:24" ht="12.75">
      <c r="A85" s="30">
        <f t="shared" si="6"/>
        <v>13</v>
      </c>
      <c r="B85" s="29">
        <f t="shared" si="0"/>
        <v>0.13539651837524178</v>
      </c>
      <c r="C85" s="30">
        <f t="shared" si="1"/>
        <v>0.47</v>
      </c>
      <c r="D85" s="30">
        <f t="shared" si="2"/>
        <v>0.095</v>
      </c>
      <c r="E85" s="29">
        <f t="shared" si="7"/>
        <v>0.13566731141199226</v>
      </c>
      <c r="F85" s="29">
        <f t="shared" si="3"/>
        <v>1.7233348999999998</v>
      </c>
      <c r="G85" s="29">
        <f t="shared" si="8"/>
        <v>0</v>
      </c>
      <c r="H85" s="29">
        <f t="shared" si="4"/>
        <v>1.145855615435203</v>
      </c>
      <c r="I85" s="29">
        <f t="shared" si="9"/>
        <v>3.004857826847195</v>
      </c>
      <c r="J85" s="29">
        <f t="shared" si="10"/>
        <v>29.135797140773697</v>
      </c>
      <c r="K85" s="29">
        <f t="shared" si="5"/>
        <v>101.08</v>
      </c>
      <c r="U85" s="12">
        <f t="shared" si="11"/>
        <v>41</v>
      </c>
      <c r="V85" s="9">
        <f t="shared" si="16"/>
        <v>41</v>
      </c>
      <c r="W85" s="24">
        <f t="shared" si="17"/>
        <v>-40</v>
      </c>
      <c r="X85" s="24">
        <f t="shared" si="18"/>
        <v>-43</v>
      </c>
    </row>
    <row r="86" spans="1:24" ht="12.75">
      <c r="A86" s="30">
        <f t="shared" si="6"/>
        <v>12</v>
      </c>
      <c r="B86" s="29">
        <f t="shared" si="0"/>
        <v>0.15473887814313347</v>
      </c>
      <c r="C86" s="30">
        <f t="shared" si="1"/>
        <v>0.49</v>
      </c>
      <c r="D86" s="30">
        <f t="shared" si="2"/>
        <v>0.097</v>
      </c>
      <c r="E86" s="29">
        <f t="shared" si="7"/>
        <v>0.15504835589941973</v>
      </c>
      <c r="F86" s="29">
        <f t="shared" si="3"/>
        <v>1.7966682999999999</v>
      </c>
      <c r="G86" s="29">
        <f t="shared" si="8"/>
        <v>0</v>
      </c>
      <c r="H86" s="29">
        <f t="shared" si="4"/>
        <v>1.1087698376402322</v>
      </c>
      <c r="I86" s="29">
        <f t="shared" si="9"/>
        <v>3.060486493539652</v>
      </c>
      <c r="J86" s="29">
        <f t="shared" si="10"/>
        <v>26.1309393139265</v>
      </c>
      <c r="K86" s="29">
        <f t="shared" si="5"/>
        <v>101</v>
      </c>
      <c r="U86" s="12">
        <f t="shared" si="11"/>
        <v>42</v>
      </c>
      <c r="V86" s="9">
        <f t="shared" si="16"/>
        <v>42</v>
      </c>
      <c r="W86" s="24">
        <f t="shared" si="17"/>
        <v>-41</v>
      </c>
      <c r="X86" s="24">
        <f t="shared" si="18"/>
        <v>-44</v>
      </c>
    </row>
    <row r="87" spans="1:24" ht="12.75">
      <c r="A87" s="30">
        <f t="shared" si="6"/>
        <v>11</v>
      </c>
      <c r="B87" s="29">
        <f t="shared" si="0"/>
        <v>0.13539651837524178</v>
      </c>
      <c r="C87" s="30">
        <f t="shared" si="1"/>
        <v>0.48</v>
      </c>
      <c r="D87" s="30">
        <f t="shared" si="2"/>
        <v>0.099</v>
      </c>
      <c r="E87" s="29">
        <f t="shared" si="7"/>
        <v>0.13566731141199226</v>
      </c>
      <c r="F87" s="29">
        <f t="shared" si="3"/>
        <v>1.7600015999999998</v>
      </c>
      <c r="G87" s="29">
        <f t="shared" si="8"/>
        <v>0</v>
      </c>
      <c r="H87" s="29">
        <f t="shared" si="4"/>
        <v>1.1311889354352032</v>
      </c>
      <c r="I87" s="29">
        <f t="shared" si="9"/>
        <v>3.026857846847195</v>
      </c>
      <c r="J87" s="29">
        <f t="shared" si="10"/>
        <v>23.070452820386848</v>
      </c>
      <c r="K87" s="29">
        <f t="shared" si="5"/>
        <v>100.92</v>
      </c>
      <c r="U87" s="12">
        <f t="shared" si="11"/>
        <v>43</v>
      </c>
      <c r="V87" s="9">
        <f t="shared" si="16"/>
        <v>43</v>
      </c>
      <c r="W87" s="24">
        <f t="shared" si="17"/>
        <v>-42</v>
      </c>
      <c r="X87" s="24">
        <f t="shared" si="18"/>
        <v>-45</v>
      </c>
    </row>
    <row r="88" spans="1:24" ht="12.75">
      <c r="A88" s="30">
        <f t="shared" si="6"/>
        <v>10</v>
      </c>
      <c r="B88" s="29">
        <f t="shared" si="0"/>
        <v>0.15473887814313347</v>
      </c>
      <c r="C88" s="30">
        <f t="shared" si="1"/>
        <v>0.48</v>
      </c>
      <c r="D88" s="30">
        <f t="shared" si="2"/>
        <v>0.106</v>
      </c>
      <c r="E88" s="29">
        <f t="shared" si="7"/>
        <v>0.15504835589941973</v>
      </c>
      <c r="F88" s="29">
        <f t="shared" si="3"/>
        <v>1.7600015999999998</v>
      </c>
      <c r="G88" s="29">
        <f t="shared" si="8"/>
        <v>0</v>
      </c>
      <c r="H88" s="29">
        <f t="shared" si="4"/>
        <v>1.1234365176402323</v>
      </c>
      <c r="I88" s="29">
        <f t="shared" si="9"/>
        <v>3.0384864735396517</v>
      </c>
      <c r="J88" s="29">
        <f t="shared" si="10"/>
        <v>20.04359497353965</v>
      </c>
      <c r="K88" s="29">
        <f t="shared" si="5"/>
        <v>100.83</v>
      </c>
      <c r="U88" s="12">
        <f t="shared" si="11"/>
        <v>44</v>
      </c>
      <c r="V88" s="9">
        <f t="shared" si="16"/>
        <v>44</v>
      </c>
      <c r="W88" s="24">
        <f t="shared" si="17"/>
        <v>-43</v>
      </c>
      <c r="X88" s="24">
        <f t="shared" si="18"/>
        <v>-46</v>
      </c>
    </row>
    <row r="89" spans="1:24" ht="12.75">
      <c r="A89" s="30">
        <f t="shared" si="6"/>
        <v>9</v>
      </c>
      <c r="B89" s="29">
        <f t="shared" si="0"/>
        <v>0</v>
      </c>
      <c r="C89" s="30">
        <f t="shared" si="1"/>
        <v>0</v>
      </c>
      <c r="D89" s="30">
        <f t="shared" si="2"/>
        <v>0</v>
      </c>
      <c r="E89" s="29">
        <f t="shared" si="7"/>
        <v>0</v>
      </c>
      <c r="F89" s="29">
        <f t="shared" si="3"/>
        <v>0</v>
      </c>
      <c r="G89" s="29">
        <f t="shared" si="8"/>
        <v>0</v>
      </c>
      <c r="H89" s="29">
        <f t="shared" si="4"/>
        <v>1.8894565</v>
      </c>
      <c r="I89" s="29">
        <f t="shared" si="9"/>
        <v>1.8894565</v>
      </c>
      <c r="J89" s="29">
        <f t="shared" si="10"/>
        <v>17.0051085</v>
      </c>
      <c r="K89" s="29">
        <f t="shared" si="5"/>
        <v>100.75</v>
      </c>
      <c r="U89" s="12">
        <f t="shared" si="11"/>
        <v>45</v>
      </c>
      <c r="V89" s="9">
        <f t="shared" si="16"/>
        <v>45</v>
      </c>
      <c r="W89" s="24">
        <f t="shared" si="17"/>
        <v>-44</v>
      </c>
      <c r="X89" s="24">
        <f t="shared" si="18"/>
        <v>-47</v>
      </c>
    </row>
    <row r="90" spans="1:24" ht="12.75">
      <c r="A90" s="30">
        <f t="shared" si="6"/>
        <v>8</v>
      </c>
      <c r="B90" s="29">
        <f t="shared" si="0"/>
        <v>0</v>
      </c>
      <c r="C90" s="30">
        <f t="shared" si="1"/>
        <v>0</v>
      </c>
      <c r="D90" s="30">
        <f t="shared" si="2"/>
        <v>0</v>
      </c>
      <c r="E90" s="29">
        <f t="shared" si="7"/>
        <v>0</v>
      </c>
      <c r="F90" s="29">
        <f t="shared" si="3"/>
        <v>0</v>
      </c>
      <c r="G90" s="29">
        <f t="shared" si="8"/>
        <v>0</v>
      </c>
      <c r="H90" s="29">
        <f t="shared" si="4"/>
        <v>1.8894565</v>
      </c>
      <c r="I90" s="29">
        <f t="shared" si="9"/>
        <v>1.8894565</v>
      </c>
      <c r="J90" s="29">
        <f t="shared" si="10"/>
        <v>15.115651999999999</v>
      </c>
      <c r="K90" s="29">
        <f t="shared" si="5"/>
        <v>100.67</v>
      </c>
      <c r="U90" s="12">
        <f t="shared" si="11"/>
        <v>46</v>
      </c>
      <c r="V90" s="9">
        <f t="shared" si="16"/>
        <v>46</v>
      </c>
      <c r="W90" s="24">
        <f t="shared" si="17"/>
        <v>-45</v>
      </c>
      <c r="X90" s="24">
        <f t="shared" si="18"/>
        <v>-48</v>
      </c>
    </row>
    <row r="91" spans="1:24" ht="12.75">
      <c r="A91" s="30">
        <f t="shared" si="6"/>
        <v>7</v>
      </c>
      <c r="B91" s="29">
        <f t="shared" si="0"/>
        <v>0</v>
      </c>
      <c r="C91" s="30">
        <f t="shared" si="1"/>
        <v>0</v>
      </c>
      <c r="D91" s="30">
        <f t="shared" si="2"/>
        <v>0</v>
      </c>
      <c r="E91" s="29">
        <f t="shared" si="7"/>
        <v>0</v>
      </c>
      <c r="F91" s="29">
        <f t="shared" si="3"/>
        <v>0</v>
      </c>
      <c r="G91" s="29">
        <f t="shared" si="8"/>
        <v>0</v>
      </c>
      <c r="H91" s="29">
        <f t="shared" si="4"/>
        <v>1.8894565</v>
      </c>
      <c r="I91" s="29">
        <f t="shared" si="9"/>
        <v>1.8894565</v>
      </c>
      <c r="J91" s="29">
        <f t="shared" si="10"/>
        <v>13.2261955</v>
      </c>
      <c r="K91" s="29">
        <f t="shared" si="5"/>
        <v>100.58</v>
      </c>
      <c r="U91" s="12">
        <f t="shared" si="11"/>
        <v>47</v>
      </c>
      <c r="V91" s="9">
        <f t="shared" si="16"/>
        <v>47</v>
      </c>
      <c r="W91" s="24">
        <f t="shared" si="17"/>
        <v>-46</v>
      </c>
      <c r="X91" s="24">
        <f t="shared" si="18"/>
        <v>-49</v>
      </c>
    </row>
    <row r="92" spans="1:24" ht="12.75">
      <c r="A92" s="30">
        <f t="shared" si="6"/>
        <v>6</v>
      </c>
      <c r="B92" s="29">
        <f t="shared" si="0"/>
        <v>0</v>
      </c>
      <c r="C92" s="30">
        <f t="shared" si="1"/>
        <v>0</v>
      </c>
      <c r="D92" s="30">
        <f t="shared" si="2"/>
        <v>0</v>
      </c>
      <c r="E92" s="29">
        <f t="shared" si="7"/>
        <v>0</v>
      </c>
      <c r="F92" s="29">
        <f t="shared" si="3"/>
        <v>0</v>
      </c>
      <c r="G92" s="29">
        <f t="shared" si="8"/>
        <v>0</v>
      </c>
      <c r="H92" s="29">
        <f t="shared" si="4"/>
        <v>1.8894565</v>
      </c>
      <c r="I92" s="29">
        <f t="shared" si="9"/>
        <v>1.8894565</v>
      </c>
      <c r="J92" s="29">
        <f t="shared" si="10"/>
        <v>11.336739</v>
      </c>
      <c r="K92" s="29">
        <f t="shared" si="5"/>
        <v>100.5</v>
      </c>
      <c r="U92" s="12">
        <f t="shared" si="11"/>
        <v>48</v>
      </c>
      <c r="V92" s="9">
        <f t="shared" si="16"/>
        <v>48</v>
      </c>
      <c r="W92" s="24">
        <f t="shared" si="17"/>
        <v>-47</v>
      </c>
      <c r="X92" s="24">
        <f t="shared" si="18"/>
        <v>-50</v>
      </c>
    </row>
    <row r="93" spans="1:24" ht="12.75">
      <c r="A93" s="30">
        <f t="shared" si="6"/>
        <v>5</v>
      </c>
      <c r="B93" s="29">
        <f aca="true" t="shared" si="19" ref="B93:B154">IF(A93&lt;=0,"",IF(U97&gt;=1,LOOKUP(U97,AA$28:AA$75,AD$28:AD$75),0))</f>
        <v>0</v>
      </c>
      <c r="C93" s="30">
        <f aca="true" t="shared" si="20" ref="C93:C154">IF(A93&lt;=0,"",IF(U97&gt;=1,LOOKUP(U97,AA$28:AA$75,Z$28:Z$75),0))</f>
        <v>0</v>
      </c>
      <c r="D93" s="30">
        <f aca="true" t="shared" si="21" ref="D93:D154">IF(A93&lt;=0,"",IF(U97&gt;=37,LOOKUP(U97,AA$64:AA$75,AB$64:AB$75),0))</f>
        <v>0</v>
      </c>
      <c r="E93" s="29">
        <f t="shared" si="7"/>
        <v>0</v>
      </c>
      <c r="F93" s="29">
        <f aca="true" t="shared" si="22" ref="F93:F154">IF(A93&lt;=0,"",C93*$Q$34)</f>
        <v>0</v>
      </c>
      <c r="G93" s="29">
        <f t="shared" si="8"/>
        <v>0</v>
      </c>
      <c r="H93" s="29">
        <f aca="true" t="shared" si="23" ref="H93:H154">IF(A93&lt;=0,"",((G$22*1/12)-F93-E93-G93)*R$42)</f>
        <v>1.8894565</v>
      </c>
      <c r="I93" s="29">
        <f t="shared" si="9"/>
        <v>1.8894565</v>
      </c>
      <c r="J93" s="29">
        <f t="shared" si="10"/>
        <v>9.4472825</v>
      </c>
      <c r="K93" s="29">
        <f aca="true" t="shared" si="24" ref="K93:K154">IF(A93&lt;=0,"",ROUND($G$23+(A93/12),2))</f>
        <v>100.42</v>
      </c>
      <c r="U93" s="12">
        <f t="shared" si="11"/>
        <v>-1</v>
      </c>
      <c r="V93" s="9">
        <f t="shared" si="16"/>
        <v>49</v>
      </c>
      <c r="W93" s="24">
        <f t="shared" si="17"/>
        <v>-48</v>
      </c>
      <c r="X93" s="24">
        <f t="shared" si="18"/>
        <v>-51</v>
      </c>
    </row>
    <row r="94" spans="1:24" ht="12.75">
      <c r="A94" s="30">
        <f aca="true" t="shared" si="25" ref="A94:A154">IF(U97=0,0,IF(A93=" ","",A93-1))</f>
        <v>4</v>
      </c>
      <c r="B94" s="29">
        <f t="shared" si="19"/>
        <v>0</v>
      </c>
      <c r="C94" s="30">
        <f t="shared" si="20"/>
        <v>0</v>
      </c>
      <c r="D94" s="30">
        <f t="shared" si="21"/>
        <v>0</v>
      </c>
      <c r="E94" s="29">
        <f aca="true" t="shared" si="26" ref="E94:E154">IF(A94&lt;=0,"",B94*$Q$35)</f>
        <v>0</v>
      </c>
      <c r="F94" s="29">
        <f t="shared" si="22"/>
        <v>0</v>
      </c>
      <c r="G94" s="29">
        <f aca="true" t="shared" si="27" ref="G94:G154">IF(A94&lt;=0,"",D94*$Q$36)</f>
        <v>0</v>
      </c>
      <c r="H94" s="29">
        <f t="shared" si="23"/>
        <v>1.8894565</v>
      </c>
      <c r="I94" s="29">
        <f aca="true" t="shared" si="28" ref="I94:I154">IF(A94&lt;=0,"",E94+F94+H94+G94)</f>
        <v>1.8894565</v>
      </c>
      <c r="J94" s="29">
        <f aca="true" t="shared" si="29" ref="J94:J154">IF(A94&lt;=0," ",IF(A94=1,H94,I94+J95))</f>
        <v>7.557826</v>
      </c>
      <c r="K94" s="29">
        <f t="shared" si="24"/>
        <v>100.33</v>
      </c>
      <c r="U94" s="12">
        <f t="shared" si="11"/>
        <v>-1</v>
      </c>
      <c r="V94" s="9">
        <f t="shared" si="16"/>
        <v>50</v>
      </c>
      <c r="W94" s="24">
        <f t="shared" si="17"/>
        <v>-49</v>
      </c>
      <c r="X94" s="24">
        <f t="shared" si="18"/>
        <v>-52</v>
      </c>
    </row>
    <row r="95" spans="1:24" ht="12.75">
      <c r="A95" s="30">
        <f t="shared" si="25"/>
        <v>3</v>
      </c>
      <c r="B95" s="29">
        <f t="shared" si="19"/>
        <v>0</v>
      </c>
      <c r="C95" s="30">
        <f t="shared" si="20"/>
        <v>0</v>
      </c>
      <c r="D95" s="30">
        <f t="shared" si="21"/>
        <v>0</v>
      </c>
      <c r="E95" s="29">
        <f t="shared" si="26"/>
        <v>0</v>
      </c>
      <c r="F95" s="29">
        <f t="shared" si="22"/>
        <v>0</v>
      </c>
      <c r="G95" s="29">
        <f t="shared" si="27"/>
        <v>0</v>
      </c>
      <c r="H95" s="29">
        <f t="shared" si="23"/>
        <v>1.8894565</v>
      </c>
      <c r="I95" s="29">
        <f t="shared" si="28"/>
        <v>1.8894565</v>
      </c>
      <c r="J95" s="29">
        <f t="shared" si="29"/>
        <v>5.668369500000001</v>
      </c>
      <c r="K95" s="29">
        <f t="shared" si="24"/>
        <v>100.25</v>
      </c>
      <c r="U95" s="12">
        <f t="shared" si="11"/>
        <v>-1</v>
      </c>
      <c r="V95" s="9">
        <f t="shared" si="16"/>
        <v>51</v>
      </c>
      <c r="W95" s="24">
        <f t="shared" si="17"/>
        <v>-50</v>
      </c>
      <c r="X95" s="24">
        <f t="shared" si="18"/>
        <v>-53</v>
      </c>
    </row>
    <row r="96" spans="1:24" ht="12.75">
      <c r="A96" s="30">
        <f t="shared" si="25"/>
        <v>2</v>
      </c>
      <c r="B96" s="29">
        <f t="shared" si="19"/>
        <v>0</v>
      </c>
      <c r="C96" s="30">
        <f t="shared" si="20"/>
        <v>0</v>
      </c>
      <c r="D96" s="30">
        <f t="shared" si="21"/>
        <v>0</v>
      </c>
      <c r="E96" s="29">
        <f t="shared" si="26"/>
        <v>0</v>
      </c>
      <c r="F96" s="29">
        <f t="shared" si="22"/>
        <v>0</v>
      </c>
      <c r="G96" s="29">
        <f t="shared" si="27"/>
        <v>0</v>
      </c>
      <c r="H96" s="29">
        <f t="shared" si="23"/>
        <v>1.8894565</v>
      </c>
      <c r="I96" s="29">
        <f t="shared" si="28"/>
        <v>1.8894565</v>
      </c>
      <c r="J96" s="29">
        <f t="shared" si="29"/>
        <v>3.778913</v>
      </c>
      <c r="K96" s="29">
        <f t="shared" si="24"/>
        <v>100.17</v>
      </c>
      <c r="U96" s="12">
        <f t="shared" si="11"/>
        <v>-1</v>
      </c>
      <c r="V96" s="9">
        <f t="shared" si="16"/>
        <v>52</v>
      </c>
      <c r="W96" s="24">
        <f t="shared" si="17"/>
        <v>-51</v>
      </c>
      <c r="X96" s="24">
        <f t="shared" si="18"/>
        <v>-54</v>
      </c>
    </row>
    <row r="97" spans="1:24" ht="12.75">
      <c r="A97" s="30">
        <f t="shared" si="25"/>
        <v>1</v>
      </c>
      <c r="B97" s="29">
        <f t="shared" si="19"/>
        <v>0</v>
      </c>
      <c r="C97" s="30">
        <f t="shared" si="20"/>
        <v>0</v>
      </c>
      <c r="D97" s="30">
        <f t="shared" si="21"/>
        <v>0</v>
      </c>
      <c r="E97" s="29">
        <f t="shared" si="26"/>
        <v>0</v>
      </c>
      <c r="F97" s="29">
        <f t="shared" si="22"/>
        <v>0</v>
      </c>
      <c r="G97" s="29">
        <f t="shared" si="27"/>
        <v>0</v>
      </c>
      <c r="H97" s="29">
        <f t="shared" si="23"/>
        <v>1.8894565</v>
      </c>
      <c r="I97" s="29">
        <f t="shared" si="28"/>
        <v>1.8894565</v>
      </c>
      <c r="J97" s="29">
        <f t="shared" si="29"/>
        <v>1.8894565</v>
      </c>
      <c r="K97" s="29">
        <f t="shared" si="24"/>
        <v>100.08</v>
      </c>
      <c r="U97" s="12">
        <f t="shared" si="11"/>
        <v>-1</v>
      </c>
      <c r="V97" s="9">
        <f t="shared" si="16"/>
        <v>53</v>
      </c>
      <c r="W97" s="24">
        <f t="shared" si="17"/>
        <v>-52</v>
      </c>
      <c r="X97" s="24">
        <f t="shared" si="18"/>
        <v>-55</v>
      </c>
    </row>
    <row r="98" spans="1:24" ht="12.75">
      <c r="A98" s="30">
        <f t="shared" si="25"/>
        <v>0</v>
      </c>
      <c r="B98" s="29">
        <f t="shared" si="19"/>
      </c>
      <c r="C98" s="30">
        <f t="shared" si="20"/>
      </c>
      <c r="D98" s="30">
        <f t="shared" si="21"/>
      </c>
      <c r="E98" s="29">
        <f t="shared" si="26"/>
      </c>
      <c r="F98" s="29">
        <f t="shared" si="22"/>
      </c>
      <c r="G98" s="29">
        <f t="shared" si="27"/>
      </c>
      <c r="H98" s="29">
        <f t="shared" si="23"/>
      </c>
      <c r="I98" s="29">
        <f t="shared" si="28"/>
      </c>
      <c r="J98" s="29" t="str">
        <f t="shared" si="29"/>
        <v> </v>
      </c>
      <c r="K98" s="29">
        <f t="shared" si="24"/>
      </c>
      <c r="U98" s="12">
        <f aca="true" t="shared" si="30" ref="U98:U161">IF(AND(U97&gt;=1,U97&lt;47),U97+1,IF(W98=0,1,IF(U97=47,U97+1,-1)))</f>
        <v>-1</v>
      </c>
      <c r="V98" s="9">
        <f t="shared" si="16"/>
        <v>54</v>
      </c>
      <c r="W98" s="24">
        <f t="shared" si="17"/>
        <v>-53</v>
      </c>
      <c r="X98" s="24">
        <f t="shared" si="18"/>
        <v>-56</v>
      </c>
    </row>
    <row r="99" spans="1:24" ht="12.75">
      <c r="A99" s="30">
        <f t="shared" si="25"/>
        <v>-1</v>
      </c>
      <c r="B99" s="29">
        <f t="shared" si="19"/>
      </c>
      <c r="C99" s="30">
        <f t="shared" si="20"/>
      </c>
      <c r="D99" s="30">
        <f t="shared" si="21"/>
      </c>
      <c r="E99" s="29">
        <f t="shared" si="26"/>
      </c>
      <c r="F99" s="29">
        <f t="shared" si="22"/>
      </c>
      <c r="G99" s="29">
        <f t="shared" si="27"/>
      </c>
      <c r="H99" s="29">
        <f t="shared" si="23"/>
      </c>
      <c r="I99" s="29">
        <f t="shared" si="28"/>
      </c>
      <c r="J99" s="29" t="str">
        <f t="shared" si="29"/>
        <v> </v>
      </c>
      <c r="K99" s="29">
        <f t="shared" si="24"/>
      </c>
      <c r="U99" s="12">
        <f t="shared" si="30"/>
        <v>-1</v>
      </c>
      <c r="V99" s="9">
        <f t="shared" si="16"/>
        <v>55</v>
      </c>
      <c r="W99" s="24">
        <f t="shared" si="17"/>
        <v>-54</v>
      </c>
      <c r="X99" s="24">
        <f t="shared" si="18"/>
        <v>-57</v>
      </c>
    </row>
    <row r="100" spans="1:24" ht="12.75">
      <c r="A100" s="30">
        <f t="shared" si="25"/>
        <v>-2</v>
      </c>
      <c r="B100" s="29">
        <f t="shared" si="19"/>
      </c>
      <c r="C100" s="30">
        <f t="shared" si="20"/>
      </c>
      <c r="D100" s="30">
        <f t="shared" si="21"/>
      </c>
      <c r="E100" s="29">
        <f t="shared" si="26"/>
      </c>
      <c r="F100" s="29">
        <f t="shared" si="22"/>
      </c>
      <c r="G100" s="29">
        <f t="shared" si="27"/>
      </c>
      <c r="H100" s="29">
        <f t="shared" si="23"/>
      </c>
      <c r="I100" s="29">
        <f t="shared" si="28"/>
      </c>
      <c r="J100" s="29" t="str">
        <f t="shared" si="29"/>
        <v> </v>
      </c>
      <c r="K100" s="29">
        <f t="shared" si="24"/>
      </c>
      <c r="U100" s="12">
        <f t="shared" si="30"/>
        <v>-1</v>
      </c>
      <c r="V100" s="9">
        <f t="shared" si="16"/>
        <v>56</v>
      </c>
      <c r="W100" s="24">
        <f t="shared" si="17"/>
        <v>-55</v>
      </c>
      <c r="X100" s="24">
        <f t="shared" si="18"/>
        <v>-58</v>
      </c>
    </row>
    <row r="101" spans="1:24" ht="12.75">
      <c r="A101" s="30">
        <f t="shared" si="25"/>
        <v>-3</v>
      </c>
      <c r="B101" s="29">
        <f t="shared" si="19"/>
      </c>
      <c r="C101" s="30">
        <f t="shared" si="20"/>
      </c>
      <c r="D101" s="30">
        <f t="shared" si="21"/>
      </c>
      <c r="E101" s="29">
        <f t="shared" si="26"/>
      </c>
      <c r="F101" s="29">
        <f t="shared" si="22"/>
      </c>
      <c r="G101" s="29">
        <f t="shared" si="27"/>
      </c>
      <c r="H101" s="29">
        <f t="shared" si="23"/>
      </c>
      <c r="I101" s="29">
        <f t="shared" si="28"/>
      </c>
      <c r="J101" s="29" t="str">
        <f t="shared" si="29"/>
        <v> </v>
      </c>
      <c r="K101" s="29">
        <f t="shared" si="24"/>
      </c>
      <c r="U101" s="12">
        <f t="shared" si="30"/>
        <v>-1</v>
      </c>
      <c r="V101" s="9">
        <f t="shared" si="16"/>
        <v>57</v>
      </c>
      <c r="W101" s="24">
        <f t="shared" si="17"/>
        <v>-56</v>
      </c>
      <c r="X101" s="24">
        <f t="shared" si="18"/>
        <v>-59</v>
      </c>
    </row>
    <row r="102" spans="1:24" ht="12.75">
      <c r="A102" s="30">
        <f t="shared" si="25"/>
        <v>-4</v>
      </c>
      <c r="B102" s="29">
        <f t="shared" si="19"/>
      </c>
      <c r="C102" s="30">
        <f t="shared" si="20"/>
      </c>
      <c r="D102" s="30">
        <f t="shared" si="21"/>
      </c>
      <c r="E102" s="29">
        <f t="shared" si="26"/>
      </c>
      <c r="F102" s="29">
        <f t="shared" si="22"/>
      </c>
      <c r="G102" s="29">
        <f t="shared" si="27"/>
      </c>
      <c r="H102" s="29">
        <f t="shared" si="23"/>
      </c>
      <c r="I102" s="29">
        <f t="shared" si="28"/>
      </c>
      <c r="J102" s="29" t="str">
        <f t="shared" si="29"/>
        <v> </v>
      </c>
      <c r="K102" s="29">
        <f t="shared" si="24"/>
      </c>
      <c r="U102" s="12">
        <f t="shared" si="30"/>
        <v>-1</v>
      </c>
      <c r="V102" s="9">
        <f t="shared" si="16"/>
        <v>58</v>
      </c>
      <c r="W102" s="24">
        <f t="shared" si="17"/>
        <v>-57</v>
      </c>
      <c r="X102" s="24">
        <f t="shared" si="18"/>
        <v>-60</v>
      </c>
    </row>
    <row r="103" spans="1:24" ht="12.75">
      <c r="A103" s="30">
        <f t="shared" si="25"/>
        <v>-5</v>
      </c>
      <c r="B103" s="29">
        <f t="shared" si="19"/>
      </c>
      <c r="C103" s="30">
        <f t="shared" si="20"/>
      </c>
      <c r="D103" s="30">
        <f t="shared" si="21"/>
      </c>
      <c r="E103" s="29">
        <f t="shared" si="26"/>
      </c>
      <c r="F103" s="29">
        <f t="shared" si="22"/>
      </c>
      <c r="G103" s="29">
        <f t="shared" si="27"/>
      </c>
      <c r="H103" s="29">
        <f t="shared" si="23"/>
      </c>
      <c r="I103" s="29">
        <f t="shared" si="28"/>
      </c>
      <c r="J103" s="29" t="str">
        <f t="shared" si="29"/>
        <v> </v>
      </c>
      <c r="K103" s="29">
        <f t="shared" si="24"/>
      </c>
      <c r="U103" s="12">
        <f t="shared" si="30"/>
        <v>-1</v>
      </c>
      <c r="V103" s="9">
        <f t="shared" si="16"/>
        <v>59</v>
      </c>
      <c r="W103" s="24">
        <f t="shared" si="17"/>
        <v>-58</v>
      </c>
      <c r="X103" s="24">
        <f t="shared" si="18"/>
        <v>-61</v>
      </c>
    </row>
    <row r="104" spans="1:24" ht="12.75">
      <c r="A104" s="30">
        <f t="shared" si="25"/>
        <v>-6</v>
      </c>
      <c r="B104" s="29">
        <f t="shared" si="19"/>
      </c>
      <c r="C104" s="30">
        <f t="shared" si="20"/>
      </c>
      <c r="D104" s="30">
        <f t="shared" si="21"/>
      </c>
      <c r="E104" s="29">
        <f t="shared" si="26"/>
      </c>
      <c r="F104" s="29">
        <f t="shared" si="22"/>
      </c>
      <c r="G104" s="29">
        <f t="shared" si="27"/>
      </c>
      <c r="H104" s="29">
        <f t="shared" si="23"/>
      </c>
      <c r="I104" s="29">
        <f t="shared" si="28"/>
      </c>
      <c r="J104" s="29" t="str">
        <f t="shared" si="29"/>
        <v> </v>
      </c>
      <c r="K104" s="29">
        <f t="shared" si="24"/>
      </c>
      <c r="U104" s="12">
        <f t="shared" si="30"/>
        <v>-1</v>
      </c>
      <c r="V104" s="9">
        <f t="shared" si="16"/>
        <v>60</v>
      </c>
      <c r="W104" s="24">
        <f t="shared" si="17"/>
        <v>-59</v>
      </c>
      <c r="X104" s="24">
        <f t="shared" si="18"/>
        <v>-62</v>
      </c>
    </row>
    <row r="105" spans="1:24" ht="12.75">
      <c r="A105" s="30">
        <f t="shared" si="25"/>
        <v>-7</v>
      </c>
      <c r="B105" s="29">
        <f t="shared" si="19"/>
      </c>
      <c r="C105" s="30">
        <f t="shared" si="20"/>
      </c>
      <c r="D105" s="30">
        <f t="shared" si="21"/>
      </c>
      <c r="E105" s="29">
        <f t="shared" si="26"/>
      </c>
      <c r="F105" s="29">
        <f t="shared" si="22"/>
      </c>
      <c r="G105" s="29">
        <f t="shared" si="27"/>
      </c>
      <c r="H105" s="29">
        <f t="shared" si="23"/>
      </c>
      <c r="I105" s="29">
        <f t="shared" si="28"/>
      </c>
      <c r="J105" s="29" t="str">
        <f t="shared" si="29"/>
        <v> </v>
      </c>
      <c r="K105" s="29">
        <f t="shared" si="24"/>
      </c>
      <c r="U105" s="12">
        <f t="shared" si="30"/>
        <v>-1</v>
      </c>
      <c r="V105" s="9">
        <f t="shared" si="16"/>
        <v>61</v>
      </c>
      <c r="W105" s="24">
        <f t="shared" si="17"/>
        <v>-60</v>
      </c>
      <c r="X105" s="24">
        <f t="shared" si="18"/>
        <v>-63</v>
      </c>
    </row>
    <row r="106" spans="1:24" ht="12.75">
      <c r="A106" s="30">
        <f t="shared" si="25"/>
        <v>-8</v>
      </c>
      <c r="B106" s="29">
        <f t="shared" si="19"/>
      </c>
      <c r="C106" s="30">
        <f t="shared" si="20"/>
      </c>
      <c r="D106" s="30">
        <f t="shared" si="21"/>
      </c>
      <c r="E106" s="29">
        <f t="shared" si="26"/>
      </c>
      <c r="F106" s="29">
        <f t="shared" si="22"/>
      </c>
      <c r="G106" s="29">
        <f t="shared" si="27"/>
      </c>
      <c r="H106" s="29">
        <f t="shared" si="23"/>
      </c>
      <c r="I106" s="29">
        <f t="shared" si="28"/>
      </c>
      <c r="J106" s="29" t="str">
        <f t="shared" si="29"/>
        <v> </v>
      </c>
      <c r="K106" s="29">
        <f t="shared" si="24"/>
      </c>
      <c r="U106" s="12">
        <f t="shared" si="30"/>
        <v>-1</v>
      </c>
      <c r="V106" s="9">
        <f t="shared" si="16"/>
        <v>62</v>
      </c>
      <c r="W106" s="24">
        <f t="shared" si="17"/>
        <v>-61</v>
      </c>
      <c r="X106" s="24">
        <f t="shared" si="18"/>
        <v>-64</v>
      </c>
    </row>
    <row r="107" spans="1:24" ht="12.75">
      <c r="A107" s="30">
        <f t="shared" si="25"/>
        <v>-9</v>
      </c>
      <c r="B107" s="29">
        <f t="shared" si="19"/>
      </c>
      <c r="C107" s="30">
        <f t="shared" si="20"/>
      </c>
      <c r="D107" s="30">
        <f t="shared" si="21"/>
      </c>
      <c r="E107" s="29">
        <f t="shared" si="26"/>
      </c>
      <c r="F107" s="29">
        <f t="shared" si="22"/>
      </c>
      <c r="G107" s="29">
        <f t="shared" si="27"/>
      </c>
      <c r="H107" s="29">
        <f t="shared" si="23"/>
      </c>
      <c r="I107" s="29">
        <f t="shared" si="28"/>
      </c>
      <c r="J107" s="29" t="str">
        <f t="shared" si="29"/>
        <v> </v>
      </c>
      <c r="K107" s="29">
        <f t="shared" si="24"/>
      </c>
      <c r="U107" s="12">
        <f t="shared" si="30"/>
        <v>-1</v>
      </c>
      <c r="V107" s="9">
        <f t="shared" si="16"/>
        <v>63</v>
      </c>
      <c r="W107" s="24">
        <f t="shared" si="17"/>
        <v>-62</v>
      </c>
      <c r="X107" s="24">
        <f t="shared" si="18"/>
        <v>-65</v>
      </c>
    </row>
    <row r="108" spans="1:24" ht="12.75">
      <c r="A108" s="30">
        <f t="shared" si="25"/>
        <v>-10</v>
      </c>
      <c r="B108" s="29">
        <f t="shared" si="19"/>
      </c>
      <c r="C108" s="30">
        <f t="shared" si="20"/>
      </c>
      <c r="D108" s="30">
        <f t="shared" si="21"/>
      </c>
      <c r="E108" s="29">
        <f t="shared" si="26"/>
      </c>
      <c r="F108" s="29">
        <f t="shared" si="22"/>
      </c>
      <c r="G108" s="29">
        <f t="shared" si="27"/>
      </c>
      <c r="H108" s="29">
        <f t="shared" si="23"/>
      </c>
      <c r="I108" s="29">
        <f t="shared" si="28"/>
      </c>
      <c r="J108" s="29" t="str">
        <f t="shared" si="29"/>
        <v> </v>
      </c>
      <c r="K108" s="29">
        <f t="shared" si="24"/>
      </c>
      <c r="U108" s="12">
        <f t="shared" si="30"/>
        <v>-1</v>
      </c>
      <c r="V108" s="9">
        <f t="shared" si="16"/>
        <v>64</v>
      </c>
      <c r="W108" s="24">
        <f t="shared" si="17"/>
        <v>-63</v>
      </c>
      <c r="X108" s="24">
        <f t="shared" si="18"/>
        <v>-66</v>
      </c>
    </row>
    <row r="109" spans="1:24" ht="12.75">
      <c r="A109" s="30">
        <f t="shared" si="25"/>
        <v>-11</v>
      </c>
      <c r="B109" s="29">
        <f t="shared" si="19"/>
      </c>
      <c r="C109" s="30">
        <f t="shared" si="20"/>
      </c>
      <c r="D109" s="30">
        <f t="shared" si="21"/>
      </c>
      <c r="E109" s="29">
        <f t="shared" si="26"/>
      </c>
      <c r="F109" s="29">
        <f t="shared" si="22"/>
      </c>
      <c r="G109" s="29">
        <f t="shared" si="27"/>
      </c>
      <c r="H109" s="29">
        <f t="shared" si="23"/>
      </c>
      <c r="I109" s="29">
        <f t="shared" si="28"/>
      </c>
      <c r="J109" s="29" t="str">
        <f t="shared" si="29"/>
        <v> </v>
      </c>
      <c r="K109" s="29">
        <f t="shared" si="24"/>
      </c>
      <c r="U109" s="12">
        <f t="shared" si="30"/>
        <v>-1</v>
      </c>
      <c r="V109" s="9">
        <f t="shared" si="16"/>
        <v>65</v>
      </c>
      <c r="W109" s="24">
        <f t="shared" si="17"/>
        <v>-64</v>
      </c>
      <c r="X109" s="24">
        <f t="shared" si="18"/>
        <v>-67</v>
      </c>
    </row>
    <row r="110" spans="1:24" ht="12.75">
      <c r="A110" s="30">
        <f t="shared" si="25"/>
        <v>-12</v>
      </c>
      <c r="B110" s="29">
        <f t="shared" si="19"/>
      </c>
      <c r="C110" s="30">
        <f t="shared" si="20"/>
      </c>
      <c r="D110" s="30">
        <f t="shared" si="21"/>
      </c>
      <c r="E110" s="29">
        <f t="shared" si="26"/>
      </c>
      <c r="F110" s="29">
        <f t="shared" si="22"/>
      </c>
      <c r="G110" s="29">
        <f t="shared" si="27"/>
      </c>
      <c r="H110" s="29">
        <f t="shared" si="23"/>
      </c>
      <c r="I110" s="29">
        <f t="shared" si="28"/>
      </c>
      <c r="J110" s="29" t="str">
        <f t="shared" si="29"/>
        <v> </v>
      </c>
      <c r="K110" s="29">
        <f t="shared" si="24"/>
      </c>
      <c r="U110" s="12">
        <f t="shared" si="30"/>
        <v>-1</v>
      </c>
      <c r="V110" s="9">
        <f t="shared" si="16"/>
        <v>66</v>
      </c>
      <c r="W110" s="24">
        <f t="shared" si="17"/>
        <v>-65</v>
      </c>
      <c r="X110" s="24">
        <f t="shared" si="18"/>
        <v>-68</v>
      </c>
    </row>
    <row r="111" spans="1:24" ht="12.75">
      <c r="A111" s="30">
        <f t="shared" si="25"/>
        <v>-13</v>
      </c>
      <c r="B111" s="29">
        <f t="shared" si="19"/>
      </c>
      <c r="C111" s="30">
        <f t="shared" si="20"/>
      </c>
      <c r="D111" s="30">
        <f t="shared" si="21"/>
      </c>
      <c r="E111" s="29">
        <f t="shared" si="26"/>
      </c>
      <c r="F111" s="29">
        <f t="shared" si="22"/>
      </c>
      <c r="G111" s="29">
        <f t="shared" si="27"/>
      </c>
      <c r="H111" s="29">
        <f t="shared" si="23"/>
      </c>
      <c r="I111" s="29">
        <f t="shared" si="28"/>
      </c>
      <c r="J111" s="29" t="str">
        <f t="shared" si="29"/>
        <v> </v>
      </c>
      <c r="K111" s="29">
        <f t="shared" si="24"/>
      </c>
      <c r="U111" s="12">
        <f t="shared" si="30"/>
        <v>-1</v>
      </c>
      <c r="V111" s="9">
        <f t="shared" si="16"/>
        <v>67</v>
      </c>
      <c r="W111" s="24">
        <f t="shared" si="17"/>
        <v>-66</v>
      </c>
      <c r="X111" s="24">
        <f t="shared" si="18"/>
        <v>-69</v>
      </c>
    </row>
    <row r="112" spans="1:24" ht="12.75">
      <c r="A112" s="30">
        <f t="shared" si="25"/>
        <v>-14</v>
      </c>
      <c r="B112" s="29">
        <f t="shared" si="19"/>
      </c>
      <c r="C112" s="30">
        <f t="shared" si="20"/>
      </c>
      <c r="D112" s="30">
        <f t="shared" si="21"/>
      </c>
      <c r="E112" s="29">
        <f t="shared" si="26"/>
      </c>
      <c r="F112" s="29">
        <f t="shared" si="22"/>
      </c>
      <c r="G112" s="29">
        <f t="shared" si="27"/>
      </c>
      <c r="H112" s="29">
        <f t="shared" si="23"/>
      </c>
      <c r="I112" s="29">
        <f t="shared" si="28"/>
      </c>
      <c r="J112" s="29" t="str">
        <f t="shared" si="29"/>
        <v> </v>
      </c>
      <c r="K112" s="29">
        <f t="shared" si="24"/>
      </c>
      <c r="U112" s="12">
        <f t="shared" si="30"/>
        <v>-1</v>
      </c>
      <c r="V112" s="9">
        <f t="shared" si="16"/>
        <v>68</v>
      </c>
      <c r="W112" s="24">
        <f t="shared" si="17"/>
        <v>-67</v>
      </c>
      <c r="X112" s="24">
        <f t="shared" si="18"/>
        <v>-70</v>
      </c>
    </row>
    <row r="113" spans="1:24" ht="12.75">
      <c r="A113" s="30">
        <f t="shared" si="25"/>
        <v>-15</v>
      </c>
      <c r="B113" s="29">
        <f t="shared" si="19"/>
      </c>
      <c r="C113" s="30">
        <f t="shared" si="20"/>
      </c>
      <c r="D113" s="30">
        <f t="shared" si="21"/>
      </c>
      <c r="E113" s="29">
        <f t="shared" si="26"/>
      </c>
      <c r="F113" s="29">
        <f t="shared" si="22"/>
      </c>
      <c r="G113" s="29">
        <f t="shared" si="27"/>
      </c>
      <c r="H113" s="29">
        <f t="shared" si="23"/>
      </c>
      <c r="I113" s="29">
        <f t="shared" si="28"/>
      </c>
      <c r="J113" s="29" t="str">
        <f t="shared" si="29"/>
        <v> </v>
      </c>
      <c r="K113" s="29">
        <f t="shared" si="24"/>
      </c>
      <c r="U113" s="12">
        <f t="shared" si="30"/>
        <v>-1</v>
      </c>
      <c r="V113" s="9">
        <f t="shared" si="16"/>
        <v>69</v>
      </c>
      <c r="W113" s="24">
        <f t="shared" si="17"/>
        <v>-68</v>
      </c>
      <c r="X113" s="24">
        <f t="shared" si="18"/>
        <v>-71</v>
      </c>
    </row>
    <row r="114" spans="1:24" ht="12.75">
      <c r="A114" s="30">
        <f t="shared" si="25"/>
        <v>-16</v>
      </c>
      <c r="B114" s="29">
        <f t="shared" si="19"/>
      </c>
      <c r="C114" s="30">
        <f t="shared" si="20"/>
      </c>
      <c r="D114" s="30">
        <f t="shared" si="21"/>
      </c>
      <c r="E114" s="29">
        <f t="shared" si="26"/>
      </c>
      <c r="F114" s="29">
        <f t="shared" si="22"/>
      </c>
      <c r="G114" s="29">
        <f t="shared" si="27"/>
      </c>
      <c r="H114" s="29">
        <f t="shared" si="23"/>
      </c>
      <c r="I114" s="29">
        <f t="shared" si="28"/>
      </c>
      <c r="J114" s="29" t="str">
        <f t="shared" si="29"/>
        <v> </v>
      </c>
      <c r="K114" s="29">
        <f t="shared" si="24"/>
      </c>
      <c r="U114" s="12">
        <f t="shared" si="30"/>
        <v>-1</v>
      </c>
      <c r="V114" s="9">
        <f t="shared" si="16"/>
        <v>70</v>
      </c>
      <c r="W114" s="24">
        <f t="shared" si="17"/>
        <v>-69</v>
      </c>
      <c r="X114" s="24">
        <f t="shared" si="18"/>
        <v>-72</v>
      </c>
    </row>
    <row r="115" spans="1:24" ht="12.75">
      <c r="A115" s="30">
        <f t="shared" si="25"/>
        <v>-17</v>
      </c>
      <c r="B115" s="29">
        <f t="shared" si="19"/>
      </c>
      <c r="C115" s="30">
        <f t="shared" si="20"/>
      </c>
      <c r="D115" s="30">
        <f t="shared" si="21"/>
      </c>
      <c r="E115" s="29">
        <f t="shared" si="26"/>
      </c>
      <c r="F115" s="29">
        <f t="shared" si="22"/>
      </c>
      <c r="G115" s="29">
        <f t="shared" si="27"/>
      </c>
      <c r="H115" s="29">
        <f t="shared" si="23"/>
      </c>
      <c r="I115" s="29">
        <f t="shared" si="28"/>
      </c>
      <c r="J115" s="29" t="str">
        <f t="shared" si="29"/>
        <v> </v>
      </c>
      <c r="K115" s="29">
        <f t="shared" si="24"/>
      </c>
      <c r="U115" s="12">
        <f t="shared" si="30"/>
        <v>-1</v>
      </c>
      <c r="V115" s="9">
        <f t="shared" si="16"/>
        <v>71</v>
      </c>
      <c r="W115" s="24">
        <f t="shared" si="17"/>
        <v>-70</v>
      </c>
      <c r="X115" s="24">
        <f t="shared" si="18"/>
        <v>-73</v>
      </c>
    </row>
    <row r="116" spans="1:24" ht="12.75">
      <c r="A116" s="30">
        <f t="shared" si="25"/>
        <v>-18</v>
      </c>
      <c r="B116" s="29">
        <f t="shared" si="19"/>
      </c>
      <c r="C116" s="30">
        <f t="shared" si="20"/>
      </c>
      <c r="D116" s="30">
        <f t="shared" si="21"/>
      </c>
      <c r="E116" s="29">
        <f t="shared" si="26"/>
      </c>
      <c r="F116" s="29">
        <f t="shared" si="22"/>
      </c>
      <c r="G116" s="29">
        <f t="shared" si="27"/>
      </c>
      <c r="H116" s="29">
        <f t="shared" si="23"/>
      </c>
      <c r="I116" s="29">
        <f t="shared" si="28"/>
      </c>
      <c r="J116" s="29" t="str">
        <f t="shared" si="29"/>
        <v> </v>
      </c>
      <c r="K116" s="29">
        <f t="shared" si="24"/>
      </c>
      <c r="U116" s="12">
        <f t="shared" si="30"/>
        <v>-1</v>
      </c>
      <c r="V116" s="9">
        <f t="shared" si="16"/>
        <v>72</v>
      </c>
      <c r="W116" s="24">
        <f t="shared" si="17"/>
        <v>-71</v>
      </c>
      <c r="X116" s="24">
        <f t="shared" si="18"/>
        <v>-74</v>
      </c>
    </row>
    <row r="117" spans="1:24" ht="12.75">
      <c r="A117" s="30">
        <f t="shared" si="25"/>
        <v>-19</v>
      </c>
      <c r="B117" s="29">
        <f t="shared" si="19"/>
      </c>
      <c r="C117" s="30">
        <f t="shared" si="20"/>
      </c>
      <c r="D117" s="30">
        <f t="shared" si="21"/>
      </c>
      <c r="E117" s="29">
        <f t="shared" si="26"/>
      </c>
      <c r="F117" s="29">
        <f t="shared" si="22"/>
      </c>
      <c r="G117" s="29">
        <f t="shared" si="27"/>
      </c>
      <c r="H117" s="29">
        <f t="shared" si="23"/>
      </c>
      <c r="I117" s="29">
        <f t="shared" si="28"/>
      </c>
      <c r="J117" s="29" t="str">
        <f t="shared" si="29"/>
        <v> </v>
      </c>
      <c r="K117" s="29">
        <f t="shared" si="24"/>
      </c>
      <c r="U117" s="12">
        <f t="shared" si="30"/>
        <v>-1</v>
      </c>
      <c r="V117" s="9">
        <f t="shared" si="16"/>
        <v>73</v>
      </c>
      <c r="W117" s="24">
        <f t="shared" si="17"/>
        <v>-72</v>
      </c>
      <c r="X117" s="24">
        <f t="shared" si="18"/>
        <v>-75</v>
      </c>
    </row>
    <row r="118" spans="1:24" ht="12.75">
      <c r="A118" s="30">
        <f t="shared" si="25"/>
        <v>-20</v>
      </c>
      <c r="B118" s="29">
        <f t="shared" si="19"/>
      </c>
      <c r="C118" s="30">
        <f t="shared" si="20"/>
      </c>
      <c r="D118" s="30">
        <f t="shared" si="21"/>
      </c>
      <c r="E118" s="29">
        <f t="shared" si="26"/>
      </c>
      <c r="F118" s="29">
        <f t="shared" si="22"/>
      </c>
      <c r="G118" s="29">
        <f t="shared" si="27"/>
      </c>
      <c r="H118" s="29">
        <f t="shared" si="23"/>
      </c>
      <c r="I118" s="29">
        <f t="shared" si="28"/>
      </c>
      <c r="J118" s="29" t="str">
        <f t="shared" si="29"/>
        <v> </v>
      </c>
      <c r="K118" s="29">
        <f t="shared" si="24"/>
      </c>
      <c r="U118" s="12">
        <f t="shared" si="30"/>
        <v>-1</v>
      </c>
      <c r="V118" s="9">
        <f t="shared" si="16"/>
        <v>74</v>
      </c>
      <c r="W118" s="24">
        <f t="shared" si="17"/>
        <v>-73</v>
      </c>
      <c r="X118" s="24">
        <f t="shared" si="18"/>
        <v>-76</v>
      </c>
    </row>
    <row r="119" spans="1:24" ht="12.75">
      <c r="A119" s="30">
        <f t="shared" si="25"/>
        <v>-21</v>
      </c>
      <c r="B119" s="29">
        <f t="shared" si="19"/>
      </c>
      <c r="C119" s="30">
        <f t="shared" si="20"/>
      </c>
      <c r="D119" s="30">
        <f t="shared" si="21"/>
      </c>
      <c r="E119" s="29">
        <f t="shared" si="26"/>
      </c>
      <c r="F119" s="29">
        <f t="shared" si="22"/>
      </c>
      <c r="G119" s="29">
        <f t="shared" si="27"/>
      </c>
      <c r="H119" s="29">
        <f t="shared" si="23"/>
      </c>
      <c r="I119" s="29">
        <f t="shared" si="28"/>
      </c>
      <c r="J119" s="29" t="str">
        <f t="shared" si="29"/>
        <v> </v>
      </c>
      <c r="K119" s="29">
        <f t="shared" si="24"/>
      </c>
      <c r="U119" s="12">
        <f t="shared" si="30"/>
        <v>-1</v>
      </c>
      <c r="V119" s="9">
        <f t="shared" si="16"/>
        <v>75</v>
      </c>
      <c r="W119" s="24">
        <f t="shared" si="17"/>
        <v>-74</v>
      </c>
      <c r="X119" s="24">
        <f t="shared" si="18"/>
        <v>-77</v>
      </c>
    </row>
    <row r="120" spans="1:24" ht="12.75">
      <c r="A120" s="30">
        <f t="shared" si="25"/>
        <v>-22</v>
      </c>
      <c r="B120" s="29">
        <f t="shared" si="19"/>
      </c>
      <c r="C120" s="30">
        <f t="shared" si="20"/>
      </c>
      <c r="D120" s="30">
        <f t="shared" si="21"/>
      </c>
      <c r="E120" s="29">
        <f t="shared" si="26"/>
      </c>
      <c r="F120" s="29">
        <f t="shared" si="22"/>
      </c>
      <c r="G120" s="29">
        <f t="shared" si="27"/>
      </c>
      <c r="H120" s="29">
        <f t="shared" si="23"/>
      </c>
      <c r="I120" s="29">
        <f t="shared" si="28"/>
      </c>
      <c r="J120" s="29" t="str">
        <f t="shared" si="29"/>
        <v> </v>
      </c>
      <c r="K120" s="29">
        <f t="shared" si="24"/>
      </c>
      <c r="U120" s="12">
        <f t="shared" si="30"/>
        <v>-1</v>
      </c>
      <c r="V120" s="9">
        <f t="shared" si="16"/>
        <v>76</v>
      </c>
      <c r="W120" s="24">
        <f t="shared" si="17"/>
        <v>-75</v>
      </c>
      <c r="X120" s="24">
        <f t="shared" si="18"/>
        <v>-78</v>
      </c>
    </row>
    <row r="121" spans="1:24" ht="12.75">
      <c r="A121" s="30">
        <f t="shared" si="25"/>
        <v>-23</v>
      </c>
      <c r="B121" s="29">
        <f t="shared" si="19"/>
      </c>
      <c r="C121" s="30">
        <f t="shared" si="20"/>
      </c>
      <c r="D121" s="30">
        <f t="shared" si="21"/>
      </c>
      <c r="E121" s="29">
        <f t="shared" si="26"/>
      </c>
      <c r="F121" s="29">
        <f t="shared" si="22"/>
      </c>
      <c r="G121" s="29">
        <f t="shared" si="27"/>
      </c>
      <c r="H121" s="29">
        <f t="shared" si="23"/>
      </c>
      <c r="I121" s="29">
        <f t="shared" si="28"/>
      </c>
      <c r="J121" s="29" t="str">
        <f t="shared" si="29"/>
        <v> </v>
      </c>
      <c r="K121" s="29">
        <f t="shared" si="24"/>
      </c>
      <c r="U121" s="12">
        <f t="shared" si="30"/>
        <v>-1</v>
      </c>
      <c r="V121" s="9">
        <f t="shared" si="16"/>
        <v>77</v>
      </c>
      <c r="W121" s="24">
        <f t="shared" si="17"/>
        <v>-76</v>
      </c>
      <c r="X121" s="24">
        <f t="shared" si="18"/>
        <v>-79</v>
      </c>
    </row>
    <row r="122" spans="1:24" ht="12.75">
      <c r="A122" s="30">
        <f t="shared" si="25"/>
        <v>-24</v>
      </c>
      <c r="B122" s="29">
        <f t="shared" si="19"/>
      </c>
      <c r="C122" s="30">
        <f t="shared" si="20"/>
      </c>
      <c r="D122" s="30">
        <f t="shared" si="21"/>
      </c>
      <c r="E122" s="29">
        <f t="shared" si="26"/>
      </c>
      <c r="F122" s="29">
        <f t="shared" si="22"/>
      </c>
      <c r="G122" s="29">
        <f t="shared" si="27"/>
      </c>
      <c r="H122" s="29">
        <f t="shared" si="23"/>
      </c>
      <c r="I122" s="29">
        <f t="shared" si="28"/>
      </c>
      <c r="J122" s="29" t="str">
        <f t="shared" si="29"/>
        <v> </v>
      </c>
      <c r="K122" s="29">
        <f t="shared" si="24"/>
      </c>
      <c r="U122" s="12">
        <f t="shared" si="30"/>
        <v>-1</v>
      </c>
      <c r="V122" s="9">
        <f t="shared" si="16"/>
        <v>78</v>
      </c>
      <c r="W122" s="24">
        <f t="shared" si="17"/>
        <v>-77</v>
      </c>
      <c r="X122" s="24">
        <f t="shared" si="18"/>
        <v>-80</v>
      </c>
    </row>
    <row r="123" spans="1:24" ht="12.75">
      <c r="A123" s="30">
        <f t="shared" si="25"/>
        <v>-25</v>
      </c>
      <c r="B123" s="29">
        <f t="shared" si="19"/>
      </c>
      <c r="C123" s="30">
        <f t="shared" si="20"/>
      </c>
      <c r="D123" s="30">
        <f t="shared" si="21"/>
      </c>
      <c r="E123" s="29">
        <f t="shared" si="26"/>
      </c>
      <c r="F123" s="29">
        <f t="shared" si="22"/>
      </c>
      <c r="G123" s="29">
        <f t="shared" si="27"/>
      </c>
      <c r="H123" s="29">
        <f t="shared" si="23"/>
      </c>
      <c r="I123" s="29">
        <f t="shared" si="28"/>
      </c>
      <c r="J123" s="29" t="str">
        <f t="shared" si="29"/>
        <v> </v>
      </c>
      <c r="K123" s="29">
        <f t="shared" si="24"/>
      </c>
      <c r="U123" s="12">
        <f t="shared" si="30"/>
        <v>-1</v>
      </c>
      <c r="V123" s="9">
        <f t="shared" si="16"/>
        <v>79</v>
      </c>
      <c r="W123" s="24">
        <f t="shared" si="17"/>
        <v>-78</v>
      </c>
      <c r="X123" s="24">
        <f t="shared" si="18"/>
        <v>-81</v>
      </c>
    </row>
    <row r="124" spans="1:24" ht="12.75">
      <c r="A124" s="30">
        <f t="shared" si="25"/>
        <v>-26</v>
      </c>
      <c r="B124" s="29">
        <f t="shared" si="19"/>
      </c>
      <c r="C124" s="30">
        <f t="shared" si="20"/>
      </c>
      <c r="D124" s="30">
        <f t="shared" si="21"/>
      </c>
      <c r="E124" s="29">
        <f t="shared" si="26"/>
      </c>
      <c r="F124" s="29">
        <f t="shared" si="22"/>
      </c>
      <c r="G124" s="29">
        <f t="shared" si="27"/>
      </c>
      <c r="H124" s="29">
        <f t="shared" si="23"/>
      </c>
      <c r="I124" s="29">
        <f t="shared" si="28"/>
      </c>
      <c r="J124" s="29" t="str">
        <f t="shared" si="29"/>
        <v> </v>
      </c>
      <c r="K124" s="29">
        <f t="shared" si="24"/>
      </c>
      <c r="U124" s="12">
        <f t="shared" si="30"/>
        <v>-1</v>
      </c>
      <c r="V124" s="9">
        <f t="shared" si="16"/>
        <v>80</v>
      </c>
      <c r="W124" s="24">
        <f t="shared" si="17"/>
        <v>-79</v>
      </c>
      <c r="X124" s="24">
        <f t="shared" si="18"/>
        <v>-82</v>
      </c>
    </row>
    <row r="125" spans="1:24" ht="12.75">
      <c r="A125" s="30">
        <f t="shared" si="25"/>
        <v>-27</v>
      </c>
      <c r="B125" s="29">
        <f t="shared" si="19"/>
      </c>
      <c r="C125" s="30">
        <f t="shared" si="20"/>
      </c>
      <c r="D125" s="30">
        <f t="shared" si="21"/>
      </c>
      <c r="E125" s="29">
        <f t="shared" si="26"/>
      </c>
      <c r="F125" s="29">
        <f t="shared" si="22"/>
      </c>
      <c r="G125" s="29">
        <f t="shared" si="27"/>
      </c>
      <c r="H125" s="29">
        <f t="shared" si="23"/>
      </c>
      <c r="I125" s="29">
        <f t="shared" si="28"/>
      </c>
      <c r="J125" s="29" t="str">
        <f t="shared" si="29"/>
        <v> </v>
      </c>
      <c r="K125" s="29">
        <f t="shared" si="24"/>
      </c>
      <c r="U125" s="12">
        <f t="shared" si="30"/>
        <v>-1</v>
      </c>
      <c r="V125" s="9">
        <f t="shared" si="16"/>
        <v>81</v>
      </c>
      <c r="W125" s="24">
        <f t="shared" si="17"/>
        <v>-80</v>
      </c>
      <c r="X125" s="24">
        <f t="shared" si="18"/>
        <v>-83</v>
      </c>
    </row>
    <row r="126" spans="1:24" ht="12.75">
      <c r="A126" s="30">
        <f t="shared" si="25"/>
        <v>-28</v>
      </c>
      <c r="B126" s="29">
        <f t="shared" si="19"/>
      </c>
      <c r="C126" s="30">
        <f t="shared" si="20"/>
      </c>
      <c r="D126" s="30">
        <f t="shared" si="21"/>
      </c>
      <c r="E126" s="29">
        <f t="shared" si="26"/>
      </c>
      <c r="F126" s="29">
        <f t="shared" si="22"/>
      </c>
      <c r="G126" s="29">
        <f t="shared" si="27"/>
      </c>
      <c r="H126" s="29">
        <f t="shared" si="23"/>
      </c>
      <c r="I126" s="29">
        <f t="shared" si="28"/>
      </c>
      <c r="J126" s="29" t="str">
        <f t="shared" si="29"/>
        <v> </v>
      </c>
      <c r="K126" s="29">
        <f t="shared" si="24"/>
      </c>
      <c r="U126" s="12">
        <f t="shared" si="30"/>
        <v>-1</v>
      </c>
      <c r="V126" s="9">
        <f t="shared" si="16"/>
        <v>82</v>
      </c>
      <c r="W126" s="24">
        <f t="shared" si="17"/>
        <v>-81</v>
      </c>
      <c r="X126" s="24">
        <f t="shared" si="18"/>
        <v>-84</v>
      </c>
    </row>
    <row r="127" spans="1:24" ht="12.75">
      <c r="A127" s="30">
        <f t="shared" si="25"/>
        <v>-29</v>
      </c>
      <c r="B127" s="29">
        <f t="shared" si="19"/>
      </c>
      <c r="C127" s="30">
        <f t="shared" si="20"/>
      </c>
      <c r="D127" s="30">
        <f t="shared" si="21"/>
      </c>
      <c r="E127" s="29">
        <f t="shared" si="26"/>
      </c>
      <c r="F127" s="29">
        <f t="shared" si="22"/>
      </c>
      <c r="G127" s="29">
        <f t="shared" si="27"/>
      </c>
      <c r="H127" s="29">
        <f t="shared" si="23"/>
      </c>
      <c r="I127" s="29">
        <f t="shared" si="28"/>
      </c>
      <c r="J127" s="29" t="str">
        <f t="shared" si="29"/>
        <v> </v>
      </c>
      <c r="K127" s="29">
        <f t="shared" si="24"/>
      </c>
      <c r="U127" s="12">
        <f t="shared" si="30"/>
        <v>-1</v>
      </c>
      <c r="V127" s="9">
        <f t="shared" si="16"/>
        <v>83</v>
      </c>
      <c r="W127" s="24">
        <f t="shared" si="17"/>
        <v>-82</v>
      </c>
      <c r="X127" s="24">
        <f t="shared" si="18"/>
        <v>-85</v>
      </c>
    </row>
    <row r="128" spans="1:24" ht="12.75">
      <c r="A128" s="30">
        <f t="shared" si="25"/>
        <v>-30</v>
      </c>
      <c r="B128" s="29">
        <f t="shared" si="19"/>
      </c>
      <c r="C128" s="30">
        <f t="shared" si="20"/>
      </c>
      <c r="D128" s="30">
        <f t="shared" si="21"/>
      </c>
      <c r="E128" s="29">
        <f t="shared" si="26"/>
      </c>
      <c r="F128" s="29">
        <f t="shared" si="22"/>
      </c>
      <c r="G128" s="29">
        <f t="shared" si="27"/>
      </c>
      <c r="H128" s="29">
        <f t="shared" si="23"/>
      </c>
      <c r="I128" s="29">
        <f t="shared" si="28"/>
      </c>
      <c r="J128" s="29" t="str">
        <f t="shared" si="29"/>
        <v> </v>
      </c>
      <c r="K128" s="29">
        <f t="shared" si="24"/>
      </c>
      <c r="U128" s="12">
        <f t="shared" si="30"/>
        <v>-1</v>
      </c>
      <c r="V128" s="9">
        <f t="shared" si="16"/>
        <v>84</v>
      </c>
      <c r="W128" s="24">
        <f t="shared" si="17"/>
        <v>-83</v>
      </c>
      <c r="X128" s="24">
        <f t="shared" si="18"/>
        <v>-86</v>
      </c>
    </row>
    <row r="129" spans="1:24" ht="12.75">
      <c r="A129" s="30">
        <f t="shared" si="25"/>
        <v>-31</v>
      </c>
      <c r="B129" s="29">
        <f t="shared" si="19"/>
      </c>
      <c r="C129" s="30">
        <f t="shared" si="20"/>
      </c>
      <c r="D129" s="30">
        <f t="shared" si="21"/>
      </c>
      <c r="E129" s="29">
        <f t="shared" si="26"/>
      </c>
      <c r="F129" s="29">
        <f t="shared" si="22"/>
      </c>
      <c r="G129" s="29">
        <f t="shared" si="27"/>
      </c>
      <c r="H129" s="29">
        <f t="shared" si="23"/>
      </c>
      <c r="I129" s="29">
        <f t="shared" si="28"/>
      </c>
      <c r="J129" s="29" t="str">
        <f t="shared" si="29"/>
        <v> </v>
      </c>
      <c r="K129" s="29">
        <f t="shared" si="24"/>
      </c>
      <c r="U129" s="12">
        <f t="shared" si="30"/>
        <v>-1</v>
      </c>
      <c r="V129" s="9">
        <f>IF(V128&gt;=1,V128+1,IF(W129=0,1,-1))</f>
        <v>85</v>
      </c>
      <c r="W129" s="24">
        <f>W128-1</f>
        <v>-84</v>
      </c>
      <c r="X129" s="24">
        <f>X128-1</f>
        <v>-87</v>
      </c>
    </row>
    <row r="130" spans="1:24" ht="12.75">
      <c r="A130" s="30">
        <f t="shared" si="25"/>
        <v>-32</v>
      </c>
      <c r="B130" s="29">
        <f t="shared" si="19"/>
      </c>
      <c r="C130" s="30">
        <f t="shared" si="20"/>
      </c>
      <c r="D130" s="30">
        <f t="shared" si="21"/>
      </c>
      <c r="E130" s="29">
        <f t="shared" si="26"/>
      </c>
      <c r="F130" s="29">
        <f t="shared" si="22"/>
      </c>
      <c r="G130" s="29">
        <f t="shared" si="27"/>
      </c>
      <c r="H130" s="29">
        <f t="shared" si="23"/>
      </c>
      <c r="I130" s="29">
        <f t="shared" si="28"/>
      </c>
      <c r="J130" s="29" t="str">
        <f t="shared" si="29"/>
        <v> </v>
      </c>
      <c r="K130" s="29">
        <f t="shared" si="24"/>
      </c>
      <c r="U130" s="12">
        <f t="shared" si="30"/>
        <v>-1</v>
      </c>
      <c r="V130" s="9">
        <f aca="true" t="shared" si="31" ref="V130:V167">IF(V129&gt;=1,V129+1,IF(W130=0,1,-1))</f>
        <v>86</v>
      </c>
      <c r="W130" s="24">
        <f aca="true" t="shared" si="32" ref="W130:W167">W129-1</f>
        <v>-85</v>
      </c>
      <c r="X130" s="24">
        <f aca="true" t="shared" si="33" ref="X130:X167">X129-1</f>
        <v>-88</v>
      </c>
    </row>
    <row r="131" spans="1:24" ht="12.75">
      <c r="A131" s="30">
        <f t="shared" si="25"/>
        <v>-33</v>
      </c>
      <c r="B131" s="29">
        <f t="shared" si="19"/>
      </c>
      <c r="C131" s="30">
        <f t="shared" si="20"/>
      </c>
      <c r="D131" s="30">
        <f t="shared" si="21"/>
      </c>
      <c r="E131" s="29">
        <f t="shared" si="26"/>
      </c>
      <c r="F131" s="29">
        <f t="shared" si="22"/>
      </c>
      <c r="G131" s="29">
        <f t="shared" si="27"/>
      </c>
      <c r="H131" s="29">
        <f t="shared" si="23"/>
      </c>
      <c r="I131" s="29">
        <f t="shared" si="28"/>
      </c>
      <c r="J131" s="29" t="str">
        <f t="shared" si="29"/>
        <v> </v>
      </c>
      <c r="K131" s="29">
        <f t="shared" si="24"/>
      </c>
      <c r="U131" s="12">
        <f t="shared" si="30"/>
        <v>-1</v>
      </c>
      <c r="V131" s="9">
        <f t="shared" si="31"/>
        <v>87</v>
      </c>
      <c r="W131" s="24">
        <f t="shared" si="32"/>
        <v>-86</v>
      </c>
      <c r="X131" s="24">
        <f t="shared" si="33"/>
        <v>-89</v>
      </c>
    </row>
    <row r="132" spans="1:24" ht="12.75">
      <c r="A132" s="30">
        <f t="shared" si="25"/>
        <v>-34</v>
      </c>
      <c r="B132" s="29">
        <f t="shared" si="19"/>
      </c>
      <c r="C132" s="30">
        <f t="shared" si="20"/>
      </c>
      <c r="D132" s="30">
        <f t="shared" si="21"/>
      </c>
      <c r="E132" s="29">
        <f t="shared" si="26"/>
      </c>
      <c r="F132" s="29">
        <f t="shared" si="22"/>
      </c>
      <c r="G132" s="29">
        <f t="shared" si="27"/>
      </c>
      <c r="H132" s="29">
        <f t="shared" si="23"/>
      </c>
      <c r="I132" s="29">
        <f t="shared" si="28"/>
      </c>
      <c r="J132" s="29" t="str">
        <f t="shared" si="29"/>
        <v> </v>
      </c>
      <c r="K132" s="29">
        <f t="shared" si="24"/>
      </c>
      <c r="U132" s="12">
        <f t="shared" si="30"/>
        <v>-1</v>
      </c>
      <c r="V132" s="9">
        <f t="shared" si="31"/>
        <v>88</v>
      </c>
      <c r="W132" s="24">
        <f t="shared" si="32"/>
        <v>-87</v>
      </c>
      <c r="X132" s="24">
        <f t="shared" si="33"/>
        <v>-90</v>
      </c>
    </row>
    <row r="133" spans="1:24" ht="12.75">
      <c r="A133" s="30">
        <f t="shared" si="25"/>
        <v>-35</v>
      </c>
      <c r="B133" s="29">
        <f t="shared" si="19"/>
      </c>
      <c r="C133" s="30">
        <f t="shared" si="20"/>
      </c>
      <c r="D133" s="30">
        <f t="shared" si="21"/>
      </c>
      <c r="E133" s="29">
        <f t="shared" si="26"/>
      </c>
      <c r="F133" s="29">
        <f t="shared" si="22"/>
      </c>
      <c r="G133" s="29">
        <f t="shared" si="27"/>
      </c>
      <c r="H133" s="29">
        <f t="shared" si="23"/>
      </c>
      <c r="I133" s="29">
        <f t="shared" si="28"/>
      </c>
      <c r="J133" s="29" t="str">
        <f t="shared" si="29"/>
        <v> </v>
      </c>
      <c r="K133" s="29">
        <f t="shared" si="24"/>
      </c>
      <c r="U133" s="12">
        <f t="shared" si="30"/>
        <v>-1</v>
      </c>
      <c r="V133" s="9">
        <f t="shared" si="31"/>
        <v>89</v>
      </c>
      <c r="W133" s="24">
        <f t="shared" si="32"/>
        <v>-88</v>
      </c>
      <c r="X133" s="24">
        <f t="shared" si="33"/>
        <v>-91</v>
      </c>
    </row>
    <row r="134" spans="1:24" ht="12.75">
      <c r="A134" s="30">
        <f t="shared" si="25"/>
        <v>-36</v>
      </c>
      <c r="B134" s="29">
        <f t="shared" si="19"/>
      </c>
      <c r="C134" s="30">
        <f t="shared" si="20"/>
      </c>
      <c r="D134" s="30">
        <f t="shared" si="21"/>
      </c>
      <c r="E134" s="29">
        <f t="shared" si="26"/>
      </c>
      <c r="F134" s="29">
        <f t="shared" si="22"/>
      </c>
      <c r="G134" s="29">
        <f t="shared" si="27"/>
      </c>
      <c r="H134" s="29">
        <f t="shared" si="23"/>
      </c>
      <c r="I134" s="29">
        <f t="shared" si="28"/>
      </c>
      <c r="J134" s="29" t="str">
        <f t="shared" si="29"/>
        <v> </v>
      </c>
      <c r="K134" s="29">
        <f t="shared" si="24"/>
      </c>
      <c r="U134" s="12">
        <f t="shared" si="30"/>
        <v>-1</v>
      </c>
      <c r="V134" s="9">
        <f t="shared" si="31"/>
        <v>90</v>
      </c>
      <c r="W134" s="24">
        <f t="shared" si="32"/>
        <v>-89</v>
      </c>
      <c r="X134" s="24">
        <f t="shared" si="33"/>
        <v>-92</v>
      </c>
    </row>
    <row r="135" spans="1:24" ht="12.75">
      <c r="A135" s="30">
        <f t="shared" si="25"/>
        <v>-37</v>
      </c>
      <c r="B135" s="29">
        <f t="shared" si="19"/>
      </c>
      <c r="C135" s="30">
        <f t="shared" si="20"/>
      </c>
      <c r="D135" s="30">
        <f t="shared" si="21"/>
      </c>
      <c r="E135" s="29">
        <f t="shared" si="26"/>
      </c>
      <c r="F135" s="29">
        <f t="shared" si="22"/>
      </c>
      <c r="G135" s="29">
        <f t="shared" si="27"/>
      </c>
      <c r="H135" s="29">
        <f t="shared" si="23"/>
      </c>
      <c r="I135" s="29">
        <f t="shared" si="28"/>
      </c>
      <c r="J135" s="29" t="str">
        <f t="shared" si="29"/>
        <v> </v>
      </c>
      <c r="K135" s="29">
        <f t="shared" si="24"/>
      </c>
      <c r="U135" s="12">
        <f t="shared" si="30"/>
        <v>-1</v>
      </c>
      <c r="V135" s="9">
        <f t="shared" si="31"/>
        <v>91</v>
      </c>
      <c r="W135" s="24">
        <f t="shared" si="32"/>
        <v>-90</v>
      </c>
      <c r="X135" s="24">
        <f t="shared" si="33"/>
        <v>-93</v>
      </c>
    </row>
    <row r="136" spans="1:24" ht="12.75">
      <c r="A136" s="30">
        <f t="shared" si="25"/>
        <v>-38</v>
      </c>
      <c r="B136" s="29">
        <f t="shared" si="19"/>
      </c>
      <c r="C136" s="30">
        <f t="shared" si="20"/>
      </c>
      <c r="D136" s="30">
        <f t="shared" si="21"/>
      </c>
      <c r="E136" s="29">
        <f t="shared" si="26"/>
      </c>
      <c r="F136" s="29">
        <f t="shared" si="22"/>
      </c>
      <c r="G136" s="29">
        <f t="shared" si="27"/>
      </c>
      <c r="H136" s="29">
        <f t="shared" si="23"/>
      </c>
      <c r="I136" s="29">
        <f t="shared" si="28"/>
      </c>
      <c r="J136" s="29" t="str">
        <f t="shared" si="29"/>
        <v> </v>
      </c>
      <c r="K136" s="29">
        <f t="shared" si="24"/>
      </c>
      <c r="U136" s="12">
        <f t="shared" si="30"/>
        <v>-1</v>
      </c>
      <c r="V136" s="9">
        <f t="shared" si="31"/>
        <v>92</v>
      </c>
      <c r="W136" s="24">
        <f t="shared" si="32"/>
        <v>-91</v>
      </c>
      <c r="X136" s="24">
        <f t="shared" si="33"/>
        <v>-94</v>
      </c>
    </row>
    <row r="137" spans="1:24" ht="12.75">
      <c r="A137" s="30">
        <f t="shared" si="25"/>
        <v>-39</v>
      </c>
      <c r="B137" s="29">
        <f t="shared" si="19"/>
      </c>
      <c r="C137" s="30">
        <f t="shared" si="20"/>
      </c>
      <c r="D137" s="30">
        <f t="shared" si="21"/>
      </c>
      <c r="E137" s="29">
        <f t="shared" si="26"/>
      </c>
      <c r="F137" s="29">
        <f t="shared" si="22"/>
      </c>
      <c r="G137" s="29">
        <f t="shared" si="27"/>
      </c>
      <c r="H137" s="29">
        <f t="shared" si="23"/>
      </c>
      <c r="I137" s="29">
        <f t="shared" si="28"/>
      </c>
      <c r="J137" s="29" t="str">
        <f t="shared" si="29"/>
        <v> </v>
      </c>
      <c r="K137" s="29">
        <f t="shared" si="24"/>
      </c>
      <c r="U137" s="12">
        <f t="shared" si="30"/>
        <v>-1</v>
      </c>
      <c r="V137" s="9">
        <f t="shared" si="31"/>
        <v>93</v>
      </c>
      <c r="W137" s="24">
        <f t="shared" si="32"/>
        <v>-92</v>
      </c>
      <c r="X137" s="24">
        <f t="shared" si="33"/>
        <v>-95</v>
      </c>
    </row>
    <row r="138" spans="1:24" ht="12.75">
      <c r="A138" s="30">
        <f t="shared" si="25"/>
        <v>-40</v>
      </c>
      <c r="B138" s="29">
        <f t="shared" si="19"/>
      </c>
      <c r="C138" s="30">
        <f t="shared" si="20"/>
      </c>
      <c r="D138" s="30">
        <f t="shared" si="21"/>
      </c>
      <c r="E138" s="29">
        <f t="shared" si="26"/>
      </c>
      <c r="F138" s="29">
        <f t="shared" si="22"/>
      </c>
      <c r="G138" s="29">
        <f t="shared" si="27"/>
      </c>
      <c r="H138" s="29">
        <f t="shared" si="23"/>
      </c>
      <c r="I138" s="29">
        <f t="shared" si="28"/>
      </c>
      <c r="J138" s="29" t="str">
        <f t="shared" si="29"/>
        <v> </v>
      </c>
      <c r="K138" s="29">
        <f t="shared" si="24"/>
      </c>
      <c r="U138" s="12">
        <f t="shared" si="30"/>
        <v>-1</v>
      </c>
      <c r="V138" s="9">
        <f t="shared" si="31"/>
        <v>94</v>
      </c>
      <c r="W138" s="24">
        <f t="shared" si="32"/>
        <v>-93</v>
      </c>
      <c r="X138" s="24">
        <f t="shared" si="33"/>
        <v>-96</v>
      </c>
    </row>
    <row r="139" spans="1:24" ht="12.75">
      <c r="A139" s="30">
        <f t="shared" si="25"/>
        <v>-41</v>
      </c>
      <c r="B139" s="29">
        <f t="shared" si="19"/>
      </c>
      <c r="C139" s="30">
        <f t="shared" si="20"/>
      </c>
      <c r="D139" s="30">
        <f t="shared" si="21"/>
      </c>
      <c r="E139" s="29">
        <f t="shared" si="26"/>
      </c>
      <c r="F139" s="29">
        <f t="shared" si="22"/>
      </c>
      <c r="G139" s="29">
        <f t="shared" si="27"/>
      </c>
      <c r="H139" s="29">
        <f t="shared" si="23"/>
      </c>
      <c r="I139" s="29">
        <f t="shared" si="28"/>
      </c>
      <c r="J139" s="29" t="str">
        <f t="shared" si="29"/>
        <v> </v>
      </c>
      <c r="K139" s="29">
        <f t="shared" si="24"/>
      </c>
      <c r="U139" s="12">
        <f t="shared" si="30"/>
        <v>-1</v>
      </c>
      <c r="V139" s="9">
        <f t="shared" si="31"/>
        <v>95</v>
      </c>
      <c r="W139" s="24">
        <f t="shared" si="32"/>
        <v>-94</v>
      </c>
      <c r="X139" s="24">
        <f t="shared" si="33"/>
        <v>-97</v>
      </c>
    </row>
    <row r="140" spans="1:24" ht="12.75">
      <c r="A140" s="30">
        <f t="shared" si="25"/>
        <v>-42</v>
      </c>
      <c r="B140" s="29">
        <f t="shared" si="19"/>
      </c>
      <c r="C140" s="30">
        <f t="shared" si="20"/>
      </c>
      <c r="D140" s="30">
        <f t="shared" si="21"/>
      </c>
      <c r="E140" s="29">
        <f t="shared" si="26"/>
      </c>
      <c r="F140" s="29">
        <f t="shared" si="22"/>
      </c>
      <c r="G140" s="29">
        <f t="shared" si="27"/>
      </c>
      <c r="H140" s="29">
        <f t="shared" si="23"/>
      </c>
      <c r="I140" s="29">
        <f t="shared" si="28"/>
      </c>
      <c r="J140" s="29" t="str">
        <f t="shared" si="29"/>
        <v> </v>
      </c>
      <c r="K140" s="29">
        <f t="shared" si="24"/>
      </c>
      <c r="U140" s="12">
        <f t="shared" si="30"/>
        <v>-1</v>
      </c>
      <c r="V140" s="9">
        <f t="shared" si="31"/>
        <v>96</v>
      </c>
      <c r="W140" s="24">
        <f t="shared" si="32"/>
        <v>-95</v>
      </c>
      <c r="X140" s="24">
        <f t="shared" si="33"/>
        <v>-98</v>
      </c>
    </row>
    <row r="141" spans="1:24" ht="12.75">
      <c r="A141" s="30">
        <f t="shared" si="25"/>
        <v>-43</v>
      </c>
      <c r="B141" s="29">
        <f t="shared" si="19"/>
      </c>
      <c r="C141" s="30">
        <f t="shared" si="20"/>
      </c>
      <c r="D141" s="30">
        <f t="shared" si="21"/>
      </c>
      <c r="E141" s="29">
        <f t="shared" si="26"/>
      </c>
      <c r="F141" s="29">
        <f t="shared" si="22"/>
      </c>
      <c r="G141" s="29">
        <f t="shared" si="27"/>
      </c>
      <c r="H141" s="29">
        <f t="shared" si="23"/>
      </c>
      <c r="I141" s="29">
        <f t="shared" si="28"/>
      </c>
      <c r="J141" s="29" t="str">
        <f t="shared" si="29"/>
        <v> </v>
      </c>
      <c r="K141" s="29">
        <f t="shared" si="24"/>
      </c>
      <c r="U141" s="12">
        <f t="shared" si="30"/>
        <v>-1</v>
      </c>
      <c r="V141" s="9">
        <f t="shared" si="31"/>
        <v>97</v>
      </c>
      <c r="W141" s="24">
        <f t="shared" si="32"/>
        <v>-96</v>
      </c>
      <c r="X141" s="24">
        <f t="shared" si="33"/>
        <v>-99</v>
      </c>
    </row>
    <row r="142" spans="1:24" ht="12.75">
      <c r="A142" s="30">
        <f t="shared" si="25"/>
        <v>-44</v>
      </c>
      <c r="B142" s="29">
        <f t="shared" si="19"/>
      </c>
      <c r="C142" s="30">
        <f t="shared" si="20"/>
      </c>
      <c r="D142" s="30">
        <f t="shared" si="21"/>
      </c>
      <c r="E142" s="29">
        <f t="shared" si="26"/>
      </c>
      <c r="F142" s="29">
        <f t="shared" si="22"/>
      </c>
      <c r="G142" s="29">
        <f t="shared" si="27"/>
      </c>
      <c r="H142" s="29">
        <f t="shared" si="23"/>
      </c>
      <c r="I142" s="29">
        <f t="shared" si="28"/>
      </c>
      <c r="J142" s="29" t="str">
        <f t="shared" si="29"/>
        <v> </v>
      </c>
      <c r="K142" s="29">
        <f t="shared" si="24"/>
      </c>
      <c r="U142" s="12">
        <f t="shared" si="30"/>
        <v>-1</v>
      </c>
      <c r="V142" s="9">
        <f t="shared" si="31"/>
        <v>98</v>
      </c>
      <c r="W142" s="24">
        <f t="shared" si="32"/>
        <v>-97</v>
      </c>
      <c r="X142" s="24">
        <f t="shared" si="33"/>
        <v>-100</v>
      </c>
    </row>
    <row r="143" spans="1:24" ht="12.75">
      <c r="A143" s="30">
        <f t="shared" si="25"/>
        <v>-45</v>
      </c>
      <c r="B143" s="29">
        <f t="shared" si="19"/>
      </c>
      <c r="C143" s="30">
        <f t="shared" si="20"/>
      </c>
      <c r="D143" s="30">
        <f t="shared" si="21"/>
      </c>
      <c r="E143" s="29">
        <f t="shared" si="26"/>
      </c>
      <c r="F143" s="29">
        <f t="shared" si="22"/>
      </c>
      <c r="G143" s="29">
        <f t="shared" si="27"/>
      </c>
      <c r="H143" s="29">
        <f t="shared" si="23"/>
      </c>
      <c r="I143" s="29">
        <f t="shared" si="28"/>
      </c>
      <c r="J143" s="29" t="str">
        <f t="shared" si="29"/>
        <v> </v>
      </c>
      <c r="K143" s="29">
        <f t="shared" si="24"/>
      </c>
      <c r="U143" s="12">
        <f t="shared" si="30"/>
        <v>-1</v>
      </c>
      <c r="V143" s="9">
        <f t="shared" si="31"/>
        <v>99</v>
      </c>
      <c r="W143" s="24">
        <f t="shared" si="32"/>
        <v>-98</v>
      </c>
      <c r="X143" s="24">
        <f t="shared" si="33"/>
        <v>-101</v>
      </c>
    </row>
    <row r="144" spans="1:24" ht="12.75">
      <c r="A144" s="30">
        <f t="shared" si="25"/>
        <v>-46</v>
      </c>
      <c r="B144" s="29">
        <f t="shared" si="19"/>
      </c>
      <c r="C144" s="30">
        <f t="shared" si="20"/>
      </c>
      <c r="D144" s="30">
        <f t="shared" si="21"/>
      </c>
      <c r="E144" s="29">
        <f t="shared" si="26"/>
      </c>
      <c r="F144" s="29">
        <f t="shared" si="22"/>
      </c>
      <c r="G144" s="29">
        <f t="shared" si="27"/>
      </c>
      <c r="H144" s="29">
        <f t="shared" si="23"/>
      </c>
      <c r="I144" s="29">
        <f t="shared" si="28"/>
      </c>
      <c r="J144" s="29" t="str">
        <f t="shared" si="29"/>
        <v> </v>
      </c>
      <c r="K144" s="29">
        <f t="shared" si="24"/>
      </c>
      <c r="U144" s="12">
        <f t="shared" si="30"/>
        <v>-1</v>
      </c>
      <c r="V144" s="9">
        <f t="shared" si="31"/>
        <v>100</v>
      </c>
      <c r="W144" s="24">
        <f t="shared" si="32"/>
        <v>-99</v>
      </c>
      <c r="X144" s="24">
        <f t="shared" si="33"/>
        <v>-102</v>
      </c>
    </row>
    <row r="145" spans="1:24" ht="12.75">
      <c r="A145" s="30">
        <f t="shared" si="25"/>
        <v>-47</v>
      </c>
      <c r="B145" s="29">
        <f t="shared" si="19"/>
      </c>
      <c r="C145" s="30">
        <f t="shared" si="20"/>
      </c>
      <c r="D145" s="30">
        <f t="shared" si="21"/>
      </c>
      <c r="E145" s="29">
        <f t="shared" si="26"/>
      </c>
      <c r="F145" s="29">
        <f t="shared" si="22"/>
      </c>
      <c r="G145" s="29">
        <f t="shared" si="27"/>
      </c>
      <c r="H145" s="29">
        <f t="shared" si="23"/>
      </c>
      <c r="I145" s="29">
        <f t="shared" si="28"/>
      </c>
      <c r="J145" s="29" t="str">
        <f t="shared" si="29"/>
        <v> </v>
      </c>
      <c r="K145" s="29">
        <f t="shared" si="24"/>
      </c>
      <c r="U145" s="12">
        <f t="shared" si="30"/>
        <v>-1</v>
      </c>
      <c r="V145" s="9">
        <f t="shared" si="31"/>
        <v>101</v>
      </c>
      <c r="W145" s="24">
        <f t="shared" si="32"/>
        <v>-100</v>
      </c>
      <c r="X145" s="24">
        <f t="shared" si="33"/>
        <v>-103</v>
      </c>
    </row>
    <row r="146" spans="1:24" ht="12.75">
      <c r="A146" s="30">
        <f t="shared" si="25"/>
        <v>-48</v>
      </c>
      <c r="B146" s="29">
        <f t="shared" si="19"/>
      </c>
      <c r="C146" s="30">
        <f t="shared" si="20"/>
      </c>
      <c r="D146" s="30">
        <f t="shared" si="21"/>
      </c>
      <c r="E146" s="29">
        <f t="shared" si="26"/>
      </c>
      <c r="F146" s="29">
        <f t="shared" si="22"/>
      </c>
      <c r="G146" s="29">
        <f t="shared" si="27"/>
      </c>
      <c r="H146" s="29">
        <f t="shared" si="23"/>
      </c>
      <c r="I146" s="29">
        <f t="shared" si="28"/>
      </c>
      <c r="J146" s="29" t="str">
        <f t="shared" si="29"/>
        <v> </v>
      </c>
      <c r="K146" s="29">
        <f t="shared" si="24"/>
      </c>
      <c r="U146" s="12">
        <f t="shared" si="30"/>
        <v>-1</v>
      </c>
      <c r="V146" s="9">
        <f t="shared" si="31"/>
        <v>102</v>
      </c>
      <c r="W146" s="24">
        <f t="shared" si="32"/>
        <v>-101</v>
      </c>
      <c r="X146" s="24">
        <f t="shared" si="33"/>
        <v>-104</v>
      </c>
    </row>
    <row r="147" spans="1:24" ht="12.75">
      <c r="A147" s="30">
        <f t="shared" si="25"/>
        <v>-49</v>
      </c>
      <c r="B147" s="29">
        <f t="shared" si="19"/>
      </c>
      <c r="C147" s="30">
        <f t="shared" si="20"/>
      </c>
      <c r="D147" s="30">
        <f t="shared" si="21"/>
      </c>
      <c r="E147" s="29">
        <f t="shared" si="26"/>
      </c>
      <c r="F147" s="29">
        <f t="shared" si="22"/>
      </c>
      <c r="G147" s="29">
        <f t="shared" si="27"/>
      </c>
      <c r="H147" s="29">
        <f t="shared" si="23"/>
      </c>
      <c r="I147" s="29">
        <f t="shared" si="28"/>
      </c>
      <c r="J147" s="29" t="str">
        <f t="shared" si="29"/>
        <v> </v>
      </c>
      <c r="K147" s="29">
        <f t="shared" si="24"/>
      </c>
      <c r="U147" s="12">
        <f t="shared" si="30"/>
        <v>-1</v>
      </c>
      <c r="V147" s="9">
        <f t="shared" si="31"/>
        <v>103</v>
      </c>
      <c r="W147" s="24">
        <f t="shared" si="32"/>
        <v>-102</v>
      </c>
      <c r="X147" s="24">
        <f t="shared" si="33"/>
        <v>-105</v>
      </c>
    </row>
    <row r="148" spans="1:24" ht="12.75">
      <c r="A148" s="30">
        <f t="shared" si="25"/>
        <v>-50</v>
      </c>
      <c r="B148" s="29">
        <f t="shared" si="19"/>
      </c>
      <c r="C148" s="30">
        <f t="shared" si="20"/>
      </c>
      <c r="D148" s="30">
        <f t="shared" si="21"/>
      </c>
      <c r="E148" s="29">
        <f t="shared" si="26"/>
      </c>
      <c r="F148" s="29">
        <f t="shared" si="22"/>
      </c>
      <c r="G148" s="29">
        <f t="shared" si="27"/>
      </c>
      <c r="H148" s="29">
        <f t="shared" si="23"/>
      </c>
      <c r="I148" s="29">
        <f t="shared" si="28"/>
      </c>
      <c r="J148" s="29" t="str">
        <f t="shared" si="29"/>
        <v> </v>
      </c>
      <c r="K148" s="29">
        <f t="shared" si="24"/>
      </c>
      <c r="U148" s="12">
        <f t="shared" si="30"/>
        <v>-1</v>
      </c>
      <c r="V148" s="9">
        <f t="shared" si="31"/>
        <v>104</v>
      </c>
      <c r="W148" s="24">
        <f t="shared" si="32"/>
        <v>-103</v>
      </c>
      <c r="X148" s="24">
        <f t="shared" si="33"/>
        <v>-106</v>
      </c>
    </row>
    <row r="149" spans="1:24" ht="12.75">
      <c r="A149" s="30">
        <f t="shared" si="25"/>
        <v>-51</v>
      </c>
      <c r="B149" s="29">
        <f t="shared" si="19"/>
      </c>
      <c r="C149" s="30">
        <f t="shared" si="20"/>
      </c>
      <c r="D149" s="30">
        <f t="shared" si="21"/>
      </c>
      <c r="E149" s="29">
        <f t="shared" si="26"/>
      </c>
      <c r="F149" s="29">
        <f t="shared" si="22"/>
      </c>
      <c r="G149" s="29">
        <f t="shared" si="27"/>
      </c>
      <c r="H149" s="29">
        <f t="shared" si="23"/>
      </c>
      <c r="I149" s="29">
        <f t="shared" si="28"/>
      </c>
      <c r="J149" s="29" t="str">
        <f t="shared" si="29"/>
        <v> </v>
      </c>
      <c r="K149" s="29">
        <f t="shared" si="24"/>
      </c>
      <c r="U149" s="12">
        <f t="shared" si="30"/>
        <v>-1</v>
      </c>
      <c r="V149" s="9">
        <f t="shared" si="31"/>
        <v>105</v>
      </c>
      <c r="W149" s="24">
        <f t="shared" si="32"/>
        <v>-104</v>
      </c>
      <c r="X149" s="24">
        <f t="shared" si="33"/>
        <v>-107</v>
      </c>
    </row>
    <row r="150" spans="1:24" ht="12.75">
      <c r="A150" s="30">
        <f t="shared" si="25"/>
        <v>-52</v>
      </c>
      <c r="B150" s="29">
        <f t="shared" si="19"/>
      </c>
      <c r="C150" s="30">
        <f t="shared" si="20"/>
      </c>
      <c r="D150" s="30">
        <f t="shared" si="21"/>
      </c>
      <c r="E150" s="29">
        <f t="shared" si="26"/>
      </c>
      <c r="F150" s="29">
        <f t="shared" si="22"/>
      </c>
      <c r="G150" s="29">
        <f t="shared" si="27"/>
      </c>
      <c r="H150" s="29">
        <f t="shared" si="23"/>
      </c>
      <c r="I150" s="29">
        <f t="shared" si="28"/>
      </c>
      <c r="J150" s="29" t="str">
        <f t="shared" si="29"/>
        <v> </v>
      </c>
      <c r="K150" s="29">
        <f t="shared" si="24"/>
      </c>
      <c r="U150" s="12">
        <f t="shared" si="30"/>
        <v>-1</v>
      </c>
      <c r="V150" s="9">
        <f t="shared" si="31"/>
        <v>106</v>
      </c>
      <c r="W150" s="24">
        <f t="shared" si="32"/>
        <v>-105</v>
      </c>
      <c r="X150" s="24">
        <f t="shared" si="33"/>
        <v>-108</v>
      </c>
    </row>
    <row r="151" spans="1:24" ht="12.75">
      <c r="A151" s="30">
        <f t="shared" si="25"/>
        <v>-53</v>
      </c>
      <c r="B151" s="29">
        <f t="shared" si="19"/>
      </c>
      <c r="C151" s="30">
        <f t="shared" si="20"/>
      </c>
      <c r="D151" s="30">
        <f t="shared" si="21"/>
      </c>
      <c r="E151" s="29">
        <f t="shared" si="26"/>
      </c>
      <c r="F151" s="29">
        <f t="shared" si="22"/>
      </c>
      <c r="G151" s="29">
        <f t="shared" si="27"/>
      </c>
      <c r="H151" s="29">
        <f t="shared" si="23"/>
      </c>
      <c r="I151" s="29">
        <f t="shared" si="28"/>
      </c>
      <c r="J151" s="29" t="str">
        <f t="shared" si="29"/>
        <v> </v>
      </c>
      <c r="K151" s="29">
        <f t="shared" si="24"/>
      </c>
      <c r="U151" s="12">
        <f t="shared" si="30"/>
        <v>-1</v>
      </c>
      <c r="V151" s="9">
        <f t="shared" si="31"/>
        <v>107</v>
      </c>
      <c r="W151" s="24">
        <f t="shared" si="32"/>
        <v>-106</v>
      </c>
      <c r="X151" s="24">
        <f t="shared" si="33"/>
        <v>-109</v>
      </c>
    </row>
    <row r="152" spans="1:24" ht="12.75">
      <c r="A152" s="30">
        <f t="shared" si="25"/>
        <v>-54</v>
      </c>
      <c r="B152" s="29">
        <f t="shared" si="19"/>
      </c>
      <c r="C152" s="30">
        <f t="shared" si="20"/>
      </c>
      <c r="D152" s="30">
        <f t="shared" si="21"/>
      </c>
      <c r="E152" s="29">
        <f t="shared" si="26"/>
      </c>
      <c r="F152" s="29">
        <f t="shared" si="22"/>
      </c>
      <c r="G152" s="29">
        <f t="shared" si="27"/>
      </c>
      <c r="H152" s="29">
        <f t="shared" si="23"/>
      </c>
      <c r="I152" s="29">
        <f t="shared" si="28"/>
      </c>
      <c r="J152" s="29" t="str">
        <f t="shared" si="29"/>
        <v> </v>
      </c>
      <c r="K152" s="29">
        <f t="shared" si="24"/>
      </c>
      <c r="U152" s="12">
        <f t="shared" si="30"/>
        <v>-1</v>
      </c>
      <c r="V152" s="9">
        <f t="shared" si="31"/>
        <v>108</v>
      </c>
      <c r="W152" s="24">
        <f t="shared" si="32"/>
        <v>-107</v>
      </c>
      <c r="X152" s="24">
        <f t="shared" si="33"/>
        <v>-110</v>
      </c>
    </row>
    <row r="153" spans="1:24" ht="12.75">
      <c r="A153" s="30">
        <f t="shared" si="25"/>
        <v>-55</v>
      </c>
      <c r="B153" s="29">
        <f t="shared" si="19"/>
      </c>
      <c r="C153" s="30">
        <f t="shared" si="20"/>
      </c>
      <c r="D153" s="30">
        <f t="shared" si="21"/>
      </c>
      <c r="E153" s="29">
        <f t="shared" si="26"/>
      </c>
      <c r="F153" s="29">
        <f t="shared" si="22"/>
      </c>
      <c r="G153" s="29">
        <f t="shared" si="27"/>
      </c>
      <c r="H153" s="29">
        <f t="shared" si="23"/>
      </c>
      <c r="I153" s="29">
        <f t="shared" si="28"/>
      </c>
      <c r="J153" s="29" t="str">
        <f t="shared" si="29"/>
        <v> </v>
      </c>
      <c r="K153" s="29">
        <f t="shared" si="24"/>
      </c>
      <c r="U153" s="12">
        <f t="shared" si="30"/>
        <v>-1</v>
      </c>
      <c r="V153" s="9">
        <f t="shared" si="31"/>
        <v>109</v>
      </c>
      <c r="W153" s="24">
        <f t="shared" si="32"/>
        <v>-108</v>
      </c>
      <c r="X153" s="24">
        <f t="shared" si="33"/>
        <v>-111</v>
      </c>
    </row>
    <row r="154" spans="1:24" ht="12.75">
      <c r="A154" s="30">
        <f t="shared" si="25"/>
        <v>-56</v>
      </c>
      <c r="B154" s="29">
        <f t="shared" si="19"/>
      </c>
      <c r="C154" s="30">
        <f t="shared" si="20"/>
      </c>
      <c r="D154" s="30">
        <f t="shared" si="21"/>
      </c>
      <c r="E154" s="29">
        <f t="shared" si="26"/>
      </c>
      <c r="F154" s="29">
        <f t="shared" si="22"/>
      </c>
      <c r="G154" s="29">
        <f t="shared" si="27"/>
      </c>
      <c r="H154" s="29">
        <f t="shared" si="23"/>
      </c>
      <c r="I154" s="29">
        <f t="shared" si="28"/>
      </c>
      <c r="J154" s="29" t="str">
        <f t="shared" si="29"/>
        <v> </v>
      </c>
      <c r="K154" s="29">
        <f t="shared" si="24"/>
      </c>
      <c r="U154" s="12">
        <f t="shared" si="30"/>
        <v>-1</v>
      </c>
      <c r="V154" s="9">
        <f t="shared" si="31"/>
        <v>110</v>
      </c>
      <c r="W154" s="24">
        <f t="shared" si="32"/>
        <v>-109</v>
      </c>
      <c r="X154" s="24">
        <f t="shared" si="33"/>
        <v>-112</v>
      </c>
    </row>
    <row r="155" spans="1:24" ht="12.75">
      <c r="A155" s="30"/>
      <c r="B155" s="29"/>
      <c r="C155" s="30"/>
      <c r="D155" s="30"/>
      <c r="E155" s="29"/>
      <c r="F155" s="29"/>
      <c r="G155" s="29"/>
      <c r="H155" s="29"/>
      <c r="I155" s="29"/>
      <c r="J155" s="29"/>
      <c r="K155" s="29"/>
      <c r="U155" s="12">
        <f t="shared" si="30"/>
        <v>-1</v>
      </c>
      <c r="V155" s="9">
        <f t="shared" si="31"/>
        <v>111</v>
      </c>
      <c r="W155" s="24">
        <f t="shared" si="32"/>
        <v>-110</v>
      </c>
      <c r="X155" s="24">
        <f t="shared" si="33"/>
        <v>-113</v>
      </c>
    </row>
    <row r="156" spans="1:24" ht="12.75">
      <c r="A156" s="30"/>
      <c r="B156" s="29"/>
      <c r="C156" s="30"/>
      <c r="D156" s="30"/>
      <c r="E156" s="29"/>
      <c r="F156" s="29"/>
      <c r="G156" s="29"/>
      <c r="H156" s="29"/>
      <c r="I156" s="29"/>
      <c r="J156" s="29"/>
      <c r="K156" s="29"/>
      <c r="U156" s="12">
        <f t="shared" si="30"/>
        <v>-1</v>
      </c>
      <c r="V156" s="9">
        <f t="shared" si="31"/>
        <v>112</v>
      </c>
      <c r="W156" s="24">
        <f t="shared" si="32"/>
        <v>-111</v>
      </c>
      <c r="X156" s="24">
        <f t="shared" si="33"/>
        <v>-114</v>
      </c>
    </row>
    <row r="157" spans="1:24" ht="12.75">
      <c r="A157" s="30"/>
      <c r="B157" s="29"/>
      <c r="C157" s="30"/>
      <c r="D157" s="30"/>
      <c r="E157" s="29"/>
      <c r="F157" s="29"/>
      <c r="G157" s="29"/>
      <c r="H157" s="29"/>
      <c r="I157" s="29"/>
      <c r="J157" s="29"/>
      <c r="K157" s="29"/>
      <c r="U157" s="12">
        <f t="shared" si="30"/>
        <v>-1</v>
      </c>
      <c r="V157" s="9">
        <f t="shared" si="31"/>
        <v>113</v>
      </c>
      <c r="W157" s="24">
        <f t="shared" si="32"/>
        <v>-112</v>
      </c>
      <c r="X157" s="24">
        <f t="shared" si="33"/>
        <v>-115</v>
      </c>
    </row>
    <row r="158" spans="1:24" ht="12.75">
      <c r="A158" s="30"/>
      <c r="B158" s="29"/>
      <c r="C158" s="30"/>
      <c r="D158" s="30"/>
      <c r="E158" s="29"/>
      <c r="F158" s="29"/>
      <c r="G158" s="29"/>
      <c r="H158" s="29"/>
      <c r="I158" s="29"/>
      <c r="J158" s="29"/>
      <c r="K158" s="29"/>
      <c r="U158" s="12">
        <f t="shared" si="30"/>
        <v>-1</v>
      </c>
      <c r="V158" s="9">
        <f t="shared" si="31"/>
        <v>114</v>
      </c>
      <c r="W158" s="24">
        <f t="shared" si="32"/>
        <v>-113</v>
      </c>
      <c r="X158" s="24">
        <f t="shared" si="33"/>
        <v>-116</v>
      </c>
    </row>
    <row r="159" spans="1:24" ht="12.75">
      <c r="A159" s="30"/>
      <c r="B159" s="29"/>
      <c r="C159" s="30"/>
      <c r="D159" s="30"/>
      <c r="E159" s="29"/>
      <c r="F159" s="29"/>
      <c r="G159" s="29"/>
      <c r="H159" s="29"/>
      <c r="I159" s="29"/>
      <c r="J159" s="29"/>
      <c r="K159" s="29"/>
      <c r="U159" s="12">
        <f t="shared" si="30"/>
        <v>-1</v>
      </c>
      <c r="V159" s="9">
        <f t="shared" si="31"/>
        <v>115</v>
      </c>
      <c r="W159" s="24">
        <f t="shared" si="32"/>
        <v>-114</v>
      </c>
      <c r="X159" s="24">
        <f t="shared" si="33"/>
        <v>-117</v>
      </c>
    </row>
    <row r="160" spans="1:24" ht="12.75">
      <c r="A160" s="30"/>
      <c r="B160" s="29"/>
      <c r="C160" s="30"/>
      <c r="D160" s="30"/>
      <c r="E160" s="29"/>
      <c r="F160" s="29"/>
      <c r="G160" s="29"/>
      <c r="H160" s="29"/>
      <c r="I160" s="29"/>
      <c r="J160" s="29"/>
      <c r="K160" s="29"/>
      <c r="U160" s="12">
        <f t="shared" si="30"/>
        <v>-1</v>
      </c>
      <c r="V160" s="9">
        <f t="shared" si="31"/>
        <v>116</v>
      </c>
      <c r="W160" s="24">
        <f t="shared" si="32"/>
        <v>-115</v>
      </c>
      <c r="X160" s="24">
        <f t="shared" si="33"/>
        <v>-118</v>
      </c>
    </row>
    <row r="161" spans="1:24" ht="12.75">
      <c r="A161" s="30"/>
      <c r="B161" s="29"/>
      <c r="C161" s="30"/>
      <c r="D161" s="30"/>
      <c r="E161" s="29"/>
      <c r="F161" s="29"/>
      <c r="G161" s="29"/>
      <c r="H161" s="29"/>
      <c r="I161" s="29"/>
      <c r="J161" s="29"/>
      <c r="K161" s="29"/>
      <c r="U161" s="12">
        <f t="shared" si="30"/>
        <v>-1</v>
      </c>
      <c r="V161" s="9">
        <f t="shared" si="31"/>
        <v>117</v>
      </c>
      <c r="W161" s="24">
        <f t="shared" si="32"/>
        <v>-116</v>
      </c>
      <c r="X161" s="24">
        <f t="shared" si="33"/>
        <v>-119</v>
      </c>
    </row>
    <row r="162" spans="1:24" ht="12.75">
      <c r="A162" s="30"/>
      <c r="B162" s="29"/>
      <c r="C162" s="30"/>
      <c r="D162" s="30"/>
      <c r="E162" s="29"/>
      <c r="F162" s="29"/>
      <c r="G162" s="29"/>
      <c r="H162" s="29"/>
      <c r="I162" s="29"/>
      <c r="J162" s="29"/>
      <c r="K162" s="29"/>
      <c r="U162" s="12">
        <f aca="true" t="shared" si="34" ref="U162:U225">IF(AND(U161&gt;=1,U161&lt;47),U161+1,IF(W162=0,1,IF(U161=47,U161+1,-1)))</f>
        <v>-1</v>
      </c>
      <c r="V162" s="9">
        <f t="shared" si="31"/>
        <v>118</v>
      </c>
      <c r="W162" s="24">
        <f t="shared" si="32"/>
        <v>-117</v>
      </c>
      <c r="X162" s="24">
        <f t="shared" si="33"/>
        <v>-120</v>
      </c>
    </row>
    <row r="163" spans="1:24" ht="12.75">
      <c r="A163" s="30"/>
      <c r="B163" s="29"/>
      <c r="C163" s="30"/>
      <c r="D163" s="30"/>
      <c r="E163" s="29"/>
      <c r="F163" s="29"/>
      <c r="G163" s="29"/>
      <c r="H163" s="29"/>
      <c r="I163" s="29"/>
      <c r="J163" s="29"/>
      <c r="K163" s="29"/>
      <c r="U163" s="12">
        <f t="shared" si="34"/>
        <v>-1</v>
      </c>
      <c r="V163" s="9">
        <f t="shared" si="31"/>
        <v>119</v>
      </c>
      <c r="W163" s="24">
        <f t="shared" si="32"/>
        <v>-118</v>
      </c>
      <c r="X163" s="24">
        <f t="shared" si="33"/>
        <v>-121</v>
      </c>
    </row>
    <row r="164" spans="1:24" ht="12.75">
      <c r="A164" s="30"/>
      <c r="B164" s="29"/>
      <c r="C164" s="30"/>
      <c r="D164" s="30"/>
      <c r="E164" s="29"/>
      <c r="F164" s="29"/>
      <c r="G164" s="29"/>
      <c r="H164" s="29"/>
      <c r="I164" s="29"/>
      <c r="J164" s="29"/>
      <c r="K164" s="29"/>
      <c r="U164" s="12">
        <f t="shared" si="34"/>
        <v>-1</v>
      </c>
      <c r="V164" s="9">
        <f t="shared" si="31"/>
        <v>120</v>
      </c>
      <c r="W164" s="24">
        <f t="shared" si="32"/>
        <v>-119</v>
      </c>
      <c r="X164" s="24">
        <f t="shared" si="33"/>
        <v>-122</v>
      </c>
    </row>
    <row r="165" spans="1:24" ht="12.75">
      <c r="A165" s="30"/>
      <c r="B165" s="29"/>
      <c r="C165" s="30"/>
      <c r="D165" s="30"/>
      <c r="E165" s="29"/>
      <c r="F165" s="29"/>
      <c r="G165" s="29"/>
      <c r="H165" s="29"/>
      <c r="I165" s="29"/>
      <c r="J165" s="29"/>
      <c r="K165" s="29"/>
      <c r="U165" s="12">
        <f t="shared" si="34"/>
        <v>-1</v>
      </c>
      <c r="V165" s="9">
        <f t="shared" si="31"/>
        <v>121</v>
      </c>
      <c r="W165" s="24">
        <f t="shared" si="32"/>
        <v>-120</v>
      </c>
      <c r="X165" s="24">
        <f t="shared" si="33"/>
        <v>-123</v>
      </c>
    </row>
    <row r="166" spans="1:24" ht="12.75">
      <c r="A166" s="30"/>
      <c r="B166" s="29"/>
      <c r="C166" s="30"/>
      <c r="D166" s="30"/>
      <c r="E166" s="29"/>
      <c r="F166" s="29"/>
      <c r="G166" s="29"/>
      <c r="H166" s="29"/>
      <c r="I166" s="29"/>
      <c r="J166" s="29"/>
      <c r="K166" s="29"/>
      <c r="U166" s="12">
        <f t="shared" si="34"/>
        <v>-1</v>
      </c>
      <c r="V166" s="9">
        <f t="shared" si="31"/>
        <v>122</v>
      </c>
      <c r="W166" s="24">
        <f t="shared" si="32"/>
        <v>-121</v>
      </c>
      <c r="X166" s="24">
        <f t="shared" si="33"/>
        <v>-124</v>
      </c>
    </row>
    <row r="167" spans="1:24" ht="12.75">
      <c r="A167" s="30"/>
      <c r="B167" s="29"/>
      <c r="C167" s="30"/>
      <c r="D167" s="30"/>
      <c r="E167" s="29"/>
      <c r="F167" s="29"/>
      <c r="G167" s="29"/>
      <c r="H167" s="29"/>
      <c r="I167" s="29"/>
      <c r="J167" s="29"/>
      <c r="K167" s="29"/>
      <c r="U167" s="12">
        <f t="shared" si="34"/>
        <v>-1</v>
      </c>
      <c r="V167" s="9">
        <f t="shared" si="31"/>
        <v>123</v>
      </c>
      <c r="W167" s="24">
        <f t="shared" si="32"/>
        <v>-122</v>
      </c>
      <c r="X167" s="24">
        <f t="shared" si="33"/>
        <v>-125</v>
      </c>
    </row>
    <row r="168" spans="1:24" ht="12.75">
      <c r="A168" s="30"/>
      <c r="B168" s="29"/>
      <c r="C168" s="30"/>
      <c r="D168" s="30"/>
      <c r="E168" s="29"/>
      <c r="F168" s="29"/>
      <c r="G168" s="29"/>
      <c r="H168" s="29"/>
      <c r="I168" s="29"/>
      <c r="J168" s="29"/>
      <c r="K168" s="29"/>
      <c r="U168" s="12">
        <f t="shared" si="34"/>
        <v>-1</v>
      </c>
      <c r="V168" s="9">
        <f>IF(V167&gt;=1,V167+1,IF(W168=0,1,-1))</f>
        <v>124</v>
      </c>
      <c r="W168" s="24">
        <f>W167-1</f>
        <v>-123</v>
      </c>
      <c r="X168" s="24">
        <f>X167-1</f>
        <v>-126</v>
      </c>
    </row>
    <row r="169" spans="1:24" ht="12.75">
      <c r="A169" s="30"/>
      <c r="B169" s="29"/>
      <c r="C169" s="30"/>
      <c r="D169" s="30"/>
      <c r="E169" s="29"/>
      <c r="F169" s="29"/>
      <c r="G169" s="29"/>
      <c r="H169" s="29"/>
      <c r="I169" s="29"/>
      <c r="J169" s="29"/>
      <c r="K169" s="29"/>
      <c r="U169" s="12">
        <f t="shared" si="34"/>
        <v>-1</v>
      </c>
      <c r="V169" s="9">
        <f aca="true" t="shared" si="35" ref="V169:V230">IF(V168&gt;=1,V168+1,IF(W169=0,1,-1))</f>
        <v>125</v>
      </c>
      <c r="W169" s="24">
        <f aca="true" t="shared" si="36" ref="W169:W230">W168-1</f>
        <v>-124</v>
      </c>
      <c r="X169" s="24">
        <f aca="true" t="shared" si="37" ref="X169:X230">X168-1</f>
        <v>-127</v>
      </c>
    </row>
    <row r="170" spans="1:24" ht="12.75">
      <c r="A170" s="30"/>
      <c r="B170" s="29"/>
      <c r="C170" s="30"/>
      <c r="D170" s="30"/>
      <c r="E170" s="29"/>
      <c r="F170" s="29"/>
      <c r="G170" s="29"/>
      <c r="H170" s="29"/>
      <c r="I170" s="29"/>
      <c r="J170" s="29"/>
      <c r="K170" s="29"/>
      <c r="U170" s="12">
        <f t="shared" si="34"/>
        <v>-1</v>
      </c>
      <c r="V170" s="9">
        <f t="shared" si="35"/>
        <v>126</v>
      </c>
      <c r="W170" s="24">
        <f t="shared" si="36"/>
        <v>-125</v>
      </c>
      <c r="X170" s="24">
        <f t="shared" si="37"/>
        <v>-128</v>
      </c>
    </row>
    <row r="171" spans="1:24" ht="12.75">
      <c r="A171" s="30"/>
      <c r="B171" s="29"/>
      <c r="C171" s="30"/>
      <c r="D171" s="30"/>
      <c r="E171" s="29"/>
      <c r="F171" s="29"/>
      <c r="G171" s="29"/>
      <c r="H171" s="29"/>
      <c r="I171" s="29"/>
      <c r="J171" s="29"/>
      <c r="K171" s="29"/>
      <c r="U171" s="12">
        <f t="shared" si="34"/>
        <v>-1</v>
      </c>
      <c r="V171" s="9">
        <f t="shared" si="35"/>
        <v>127</v>
      </c>
      <c r="W171" s="24">
        <f t="shared" si="36"/>
        <v>-126</v>
      </c>
      <c r="X171" s="24">
        <f t="shared" si="37"/>
        <v>-129</v>
      </c>
    </row>
    <row r="172" spans="1:24" ht="12.75">
      <c r="A172" s="30"/>
      <c r="B172" s="29"/>
      <c r="C172" s="30"/>
      <c r="D172" s="30"/>
      <c r="E172" s="29"/>
      <c r="F172" s="29"/>
      <c r="G172" s="29"/>
      <c r="H172" s="29"/>
      <c r="I172" s="29"/>
      <c r="J172" s="29"/>
      <c r="K172" s="29"/>
      <c r="U172" s="12">
        <f t="shared" si="34"/>
        <v>-1</v>
      </c>
      <c r="V172" s="9">
        <f t="shared" si="35"/>
        <v>128</v>
      </c>
      <c r="W172" s="24">
        <f t="shared" si="36"/>
        <v>-127</v>
      </c>
      <c r="X172" s="24">
        <f t="shared" si="37"/>
        <v>-130</v>
      </c>
    </row>
    <row r="173" spans="1:24" ht="12.75">
      <c r="A173" s="30"/>
      <c r="B173" s="29"/>
      <c r="C173" s="30"/>
      <c r="D173" s="30"/>
      <c r="E173" s="29"/>
      <c r="F173" s="29"/>
      <c r="G173" s="29"/>
      <c r="H173" s="29"/>
      <c r="I173" s="29"/>
      <c r="J173" s="29"/>
      <c r="K173" s="29"/>
      <c r="U173" s="12">
        <f t="shared" si="34"/>
        <v>-1</v>
      </c>
      <c r="V173" s="9">
        <f t="shared" si="35"/>
        <v>129</v>
      </c>
      <c r="W173" s="24">
        <f t="shared" si="36"/>
        <v>-128</v>
      </c>
      <c r="X173" s="24">
        <f t="shared" si="37"/>
        <v>-131</v>
      </c>
    </row>
    <row r="174" spans="1:24" ht="12.75">
      <c r="A174" s="30"/>
      <c r="B174" s="29"/>
      <c r="C174" s="30"/>
      <c r="D174" s="30"/>
      <c r="E174" s="29"/>
      <c r="F174" s="29"/>
      <c r="G174" s="29"/>
      <c r="H174" s="29"/>
      <c r="I174" s="29"/>
      <c r="J174" s="29"/>
      <c r="K174" s="29"/>
      <c r="U174" s="12">
        <f t="shared" si="34"/>
        <v>-1</v>
      </c>
      <c r="V174" s="9">
        <f t="shared" si="35"/>
        <v>130</v>
      </c>
      <c r="W174" s="24">
        <f t="shared" si="36"/>
        <v>-129</v>
      </c>
      <c r="X174" s="24">
        <f t="shared" si="37"/>
        <v>-132</v>
      </c>
    </row>
    <row r="175" spans="1:24" ht="12.75">
      <c r="A175" s="30"/>
      <c r="B175" s="29"/>
      <c r="C175" s="30"/>
      <c r="D175" s="30"/>
      <c r="E175" s="29"/>
      <c r="F175" s="29"/>
      <c r="G175" s="29"/>
      <c r="H175" s="29"/>
      <c r="I175" s="29"/>
      <c r="J175" s="29"/>
      <c r="K175" s="29"/>
      <c r="U175" s="12">
        <f t="shared" si="34"/>
        <v>-1</v>
      </c>
      <c r="V175" s="9">
        <f t="shared" si="35"/>
        <v>131</v>
      </c>
      <c r="W175" s="24">
        <f t="shared" si="36"/>
        <v>-130</v>
      </c>
      <c r="X175" s="24">
        <f t="shared" si="37"/>
        <v>-133</v>
      </c>
    </row>
    <row r="176" spans="1:24" ht="12.75">
      <c r="A176" s="30"/>
      <c r="B176" s="29"/>
      <c r="C176" s="30"/>
      <c r="D176" s="30"/>
      <c r="E176" s="29"/>
      <c r="F176" s="29"/>
      <c r="G176" s="29"/>
      <c r="H176" s="29"/>
      <c r="I176" s="29"/>
      <c r="J176" s="29"/>
      <c r="K176" s="29"/>
      <c r="U176" s="12">
        <f t="shared" si="34"/>
        <v>-1</v>
      </c>
      <c r="V176" s="9">
        <f t="shared" si="35"/>
        <v>132</v>
      </c>
      <c r="W176" s="24">
        <f t="shared" si="36"/>
        <v>-131</v>
      </c>
      <c r="X176" s="24">
        <f t="shared" si="37"/>
        <v>-134</v>
      </c>
    </row>
    <row r="177" spans="1:24" ht="12.75">
      <c r="A177" s="30"/>
      <c r="B177" s="29"/>
      <c r="C177" s="30"/>
      <c r="D177" s="30"/>
      <c r="E177" s="29"/>
      <c r="F177" s="29"/>
      <c r="G177" s="29"/>
      <c r="H177" s="29"/>
      <c r="I177" s="29"/>
      <c r="J177" s="29"/>
      <c r="K177" s="29"/>
      <c r="U177" s="12">
        <f t="shared" si="34"/>
        <v>-1</v>
      </c>
      <c r="V177" s="9">
        <f t="shared" si="35"/>
        <v>133</v>
      </c>
      <c r="W177" s="24">
        <f t="shared" si="36"/>
        <v>-132</v>
      </c>
      <c r="X177" s="24">
        <f t="shared" si="37"/>
        <v>-135</v>
      </c>
    </row>
    <row r="178" spans="1:24" ht="12.75">
      <c r="A178" s="30"/>
      <c r="B178" s="29"/>
      <c r="C178" s="30"/>
      <c r="D178" s="30"/>
      <c r="E178" s="29"/>
      <c r="F178" s="29"/>
      <c r="G178" s="29"/>
      <c r="H178" s="29"/>
      <c r="I178" s="29"/>
      <c r="J178" s="29"/>
      <c r="K178" s="29"/>
      <c r="U178" s="12">
        <f t="shared" si="34"/>
        <v>-1</v>
      </c>
      <c r="V178" s="9">
        <f t="shared" si="35"/>
        <v>134</v>
      </c>
      <c r="W178" s="24">
        <f t="shared" si="36"/>
        <v>-133</v>
      </c>
      <c r="X178" s="24">
        <f t="shared" si="37"/>
        <v>-136</v>
      </c>
    </row>
    <row r="179" spans="1:24" ht="12.75">
      <c r="A179" s="30"/>
      <c r="B179" s="29"/>
      <c r="C179" s="30"/>
      <c r="D179" s="30"/>
      <c r="E179" s="29"/>
      <c r="F179" s="29"/>
      <c r="G179" s="29"/>
      <c r="H179" s="29"/>
      <c r="I179" s="29"/>
      <c r="J179" s="29"/>
      <c r="K179" s="29"/>
      <c r="U179" s="12">
        <f t="shared" si="34"/>
        <v>-1</v>
      </c>
      <c r="V179" s="9">
        <f t="shared" si="35"/>
        <v>135</v>
      </c>
      <c r="W179" s="24">
        <f t="shared" si="36"/>
        <v>-134</v>
      </c>
      <c r="X179" s="24">
        <f t="shared" si="37"/>
        <v>-137</v>
      </c>
    </row>
    <row r="180" spans="1:24" ht="12.75">
      <c r="A180" s="30"/>
      <c r="B180" s="29"/>
      <c r="C180" s="30"/>
      <c r="D180" s="30"/>
      <c r="E180" s="29"/>
      <c r="F180" s="29"/>
      <c r="G180" s="29"/>
      <c r="H180" s="29"/>
      <c r="I180" s="29"/>
      <c r="J180" s="29"/>
      <c r="K180" s="29"/>
      <c r="U180" s="12">
        <f t="shared" si="34"/>
        <v>-1</v>
      </c>
      <c r="V180" s="9">
        <f t="shared" si="35"/>
        <v>136</v>
      </c>
      <c r="W180" s="24">
        <f t="shared" si="36"/>
        <v>-135</v>
      </c>
      <c r="X180" s="24">
        <f t="shared" si="37"/>
        <v>-138</v>
      </c>
    </row>
    <row r="181" spans="1:24" ht="12.75">
      <c r="A181" s="30"/>
      <c r="B181" s="29"/>
      <c r="C181" s="30"/>
      <c r="D181" s="30"/>
      <c r="E181" s="29"/>
      <c r="F181" s="29"/>
      <c r="G181" s="29"/>
      <c r="H181" s="29"/>
      <c r="I181" s="29"/>
      <c r="J181" s="29"/>
      <c r="K181" s="29"/>
      <c r="U181" s="12">
        <f t="shared" si="34"/>
        <v>-1</v>
      </c>
      <c r="V181" s="9">
        <f t="shared" si="35"/>
        <v>137</v>
      </c>
      <c r="W181" s="24">
        <f t="shared" si="36"/>
        <v>-136</v>
      </c>
      <c r="X181" s="24">
        <f t="shared" si="37"/>
        <v>-139</v>
      </c>
    </row>
    <row r="182" spans="1:24" ht="12.75">
      <c r="A182" s="30"/>
      <c r="B182" s="29"/>
      <c r="C182" s="30"/>
      <c r="D182" s="30"/>
      <c r="E182" s="29"/>
      <c r="F182" s="29"/>
      <c r="G182" s="29"/>
      <c r="H182" s="29"/>
      <c r="I182" s="29"/>
      <c r="J182" s="29"/>
      <c r="K182" s="29"/>
      <c r="U182" s="12">
        <f t="shared" si="34"/>
        <v>-1</v>
      </c>
      <c r="V182" s="9">
        <f t="shared" si="35"/>
        <v>138</v>
      </c>
      <c r="W182" s="24">
        <f t="shared" si="36"/>
        <v>-137</v>
      </c>
      <c r="X182" s="24">
        <f t="shared" si="37"/>
        <v>-140</v>
      </c>
    </row>
    <row r="183" spans="1:24" ht="12.75">
      <c r="A183" s="30"/>
      <c r="B183" s="29"/>
      <c r="C183" s="30"/>
      <c r="D183" s="30"/>
      <c r="E183" s="29"/>
      <c r="F183" s="29"/>
      <c r="G183" s="29"/>
      <c r="H183" s="29"/>
      <c r="I183" s="29"/>
      <c r="J183" s="34"/>
      <c r="K183" s="34"/>
      <c r="U183" s="12">
        <f t="shared" si="34"/>
        <v>-1</v>
      </c>
      <c r="V183" s="9">
        <f t="shared" si="35"/>
        <v>139</v>
      </c>
      <c r="W183" s="24">
        <f t="shared" si="36"/>
        <v>-138</v>
      </c>
      <c r="X183" s="24">
        <f t="shared" si="37"/>
        <v>-141</v>
      </c>
    </row>
    <row r="184" spans="1:24" ht="12.75">
      <c r="A184" s="30"/>
      <c r="B184" s="29"/>
      <c r="C184" s="30"/>
      <c r="D184" s="30"/>
      <c r="E184" s="29"/>
      <c r="F184" s="29"/>
      <c r="G184" s="29"/>
      <c r="H184" s="29"/>
      <c r="I184" s="29"/>
      <c r="J184" s="34"/>
      <c r="K184" s="34"/>
      <c r="U184" s="12">
        <f t="shared" si="34"/>
        <v>-1</v>
      </c>
      <c r="V184" s="9">
        <f t="shared" si="35"/>
        <v>140</v>
      </c>
      <c r="W184" s="24">
        <f t="shared" si="36"/>
        <v>-139</v>
      </c>
      <c r="X184" s="24">
        <f t="shared" si="37"/>
        <v>-142</v>
      </c>
    </row>
    <row r="185" spans="1:24" ht="12.75">
      <c r="A185" s="30"/>
      <c r="B185" s="29"/>
      <c r="C185" s="30"/>
      <c r="D185" s="30"/>
      <c r="E185" s="29"/>
      <c r="F185" s="29"/>
      <c r="G185" s="29"/>
      <c r="H185" s="29"/>
      <c r="I185" s="29"/>
      <c r="J185" s="34"/>
      <c r="K185" s="34"/>
      <c r="U185" s="12">
        <f t="shared" si="34"/>
        <v>-1</v>
      </c>
      <c r="V185" s="9">
        <f t="shared" si="35"/>
        <v>141</v>
      </c>
      <c r="W185" s="24">
        <f t="shared" si="36"/>
        <v>-140</v>
      </c>
      <c r="X185" s="24">
        <f t="shared" si="37"/>
        <v>-143</v>
      </c>
    </row>
    <row r="186" spans="1:24" ht="12.75">
      <c r="A186" s="30"/>
      <c r="B186" s="29"/>
      <c r="C186" s="30"/>
      <c r="D186" s="30"/>
      <c r="E186" s="29"/>
      <c r="F186" s="29"/>
      <c r="G186" s="29"/>
      <c r="H186" s="29"/>
      <c r="I186" s="29"/>
      <c r="J186" s="34"/>
      <c r="K186" s="34"/>
      <c r="U186" s="12">
        <f t="shared" si="34"/>
        <v>-1</v>
      </c>
      <c r="V186" s="9">
        <f t="shared" si="35"/>
        <v>142</v>
      </c>
      <c r="W186" s="24">
        <f t="shared" si="36"/>
        <v>-141</v>
      </c>
      <c r="X186" s="24">
        <f t="shared" si="37"/>
        <v>-144</v>
      </c>
    </row>
    <row r="187" spans="1:24" ht="12.75">
      <c r="A187" s="30"/>
      <c r="B187" s="29"/>
      <c r="C187" s="30"/>
      <c r="D187" s="30"/>
      <c r="E187" s="29"/>
      <c r="F187" s="29"/>
      <c r="G187" s="29"/>
      <c r="H187" s="29"/>
      <c r="I187" s="29"/>
      <c r="J187" s="34"/>
      <c r="K187" s="34"/>
      <c r="U187" s="12">
        <f t="shared" si="34"/>
        <v>-1</v>
      </c>
      <c r="V187" s="9">
        <f t="shared" si="35"/>
        <v>143</v>
      </c>
      <c r="W187" s="24">
        <f t="shared" si="36"/>
        <v>-142</v>
      </c>
      <c r="X187" s="24">
        <f t="shared" si="37"/>
        <v>-145</v>
      </c>
    </row>
    <row r="188" spans="1:24" ht="12.75">
      <c r="A188" s="30"/>
      <c r="B188" s="29"/>
      <c r="C188" s="30"/>
      <c r="D188" s="30"/>
      <c r="E188" s="29"/>
      <c r="F188" s="29"/>
      <c r="G188" s="29"/>
      <c r="H188" s="29"/>
      <c r="I188" s="29"/>
      <c r="J188" s="34"/>
      <c r="K188" s="34"/>
      <c r="U188" s="12">
        <f t="shared" si="34"/>
        <v>-1</v>
      </c>
      <c r="V188" s="9">
        <f t="shared" si="35"/>
        <v>144</v>
      </c>
      <c r="W188" s="24">
        <f t="shared" si="36"/>
        <v>-143</v>
      </c>
      <c r="X188" s="24">
        <f t="shared" si="37"/>
        <v>-146</v>
      </c>
    </row>
    <row r="189" spans="1:24" ht="12.75">
      <c r="A189" s="30"/>
      <c r="B189" s="29"/>
      <c r="C189" s="30"/>
      <c r="D189" s="30"/>
      <c r="E189" s="29"/>
      <c r="F189" s="29"/>
      <c r="G189" s="29"/>
      <c r="H189" s="29"/>
      <c r="I189" s="29"/>
      <c r="J189" s="34"/>
      <c r="K189" s="34"/>
      <c r="U189" s="12">
        <f t="shared" si="34"/>
        <v>-1</v>
      </c>
      <c r="V189" s="9">
        <f t="shared" si="35"/>
        <v>145</v>
      </c>
      <c r="W189" s="24">
        <f t="shared" si="36"/>
        <v>-144</v>
      </c>
      <c r="X189" s="24">
        <f t="shared" si="37"/>
        <v>-147</v>
      </c>
    </row>
    <row r="190" spans="1:24" ht="12.75">
      <c r="A190" s="30"/>
      <c r="B190" s="29"/>
      <c r="C190" s="30"/>
      <c r="D190" s="30"/>
      <c r="E190" s="29"/>
      <c r="F190" s="29"/>
      <c r="G190" s="29"/>
      <c r="H190" s="29"/>
      <c r="I190" s="29"/>
      <c r="J190" s="34"/>
      <c r="K190" s="34"/>
      <c r="U190" s="12">
        <f t="shared" si="34"/>
        <v>-1</v>
      </c>
      <c r="V190" s="9">
        <f t="shared" si="35"/>
        <v>146</v>
      </c>
      <c r="W190" s="24">
        <f t="shared" si="36"/>
        <v>-145</v>
      </c>
      <c r="X190" s="24">
        <f t="shared" si="37"/>
        <v>-148</v>
      </c>
    </row>
    <row r="191" spans="1:24" ht="12.75">
      <c r="A191" s="30"/>
      <c r="B191" s="29"/>
      <c r="C191" s="30"/>
      <c r="D191" s="30"/>
      <c r="E191" s="29"/>
      <c r="F191" s="29"/>
      <c r="G191" s="29"/>
      <c r="H191" s="29"/>
      <c r="I191" s="29"/>
      <c r="J191" s="34"/>
      <c r="K191" s="34"/>
      <c r="U191" s="12">
        <f t="shared" si="34"/>
        <v>-1</v>
      </c>
      <c r="V191" s="9">
        <f t="shared" si="35"/>
        <v>147</v>
      </c>
      <c r="W191" s="24">
        <f t="shared" si="36"/>
        <v>-146</v>
      </c>
      <c r="X191" s="24">
        <f t="shared" si="37"/>
        <v>-149</v>
      </c>
    </row>
    <row r="192" spans="1:24" ht="12.75">
      <c r="A192" s="30"/>
      <c r="B192" s="29"/>
      <c r="C192" s="30"/>
      <c r="D192" s="30"/>
      <c r="E192" s="29"/>
      <c r="F192" s="29"/>
      <c r="G192" s="29"/>
      <c r="H192" s="29"/>
      <c r="I192" s="29"/>
      <c r="J192" s="34"/>
      <c r="K192" s="34"/>
      <c r="U192" s="12">
        <f t="shared" si="34"/>
        <v>-1</v>
      </c>
      <c r="V192" s="9">
        <f t="shared" si="35"/>
        <v>148</v>
      </c>
      <c r="W192" s="24">
        <f t="shared" si="36"/>
        <v>-147</v>
      </c>
      <c r="X192" s="24">
        <f t="shared" si="37"/>
        <v>-150</v>
      </c>
    </row>
    <row r="193" spans="1:24" ht="12.75">
      <c r="A193" s="30"/>
      <c r="B193" s="29"/>
      <c r="C193" s="30"/>
      <c r="D193" s="30"/>
      <c r="E193" s="29"/>
      <c r="F193" s="29"/>
      <c r="G193" s="29"/>
      <c r="H193" s="29"/>
      <c r="I193" s="29"/>
      <c r="J193" s="34"/>
      <c r="K193" s="34"/>
      <c r="U193" s="12">
        <f t="shared" si="34"/>
        <v>-1</v>
      </c>
      <c r="V193" s="9">
        <f t="shared" si="35"/>
        <v>149</v>
      </c>
      <c r="W193" s="24">
        <f t="shared" si="36"/>
        <v>-148</v>
      </c>
      <c r="X193" s="24">
        <f t="shared" si="37"/>
        <v>-151</v>
      </c>
    </row>
    <row r="194" spans="1:24" ht="12.75">
      <c r="A194" s="30"/>
      <c r="B194" s="29"/>
      <c r="C194" s="30"/>
      <c r="D194" s="30"/>
      <c r="E194" s="29"/>
      <c r="F194" s="29"/>
      <c r="G194" s="29"/>
      <c r="H194" s="29"/>
      <c r="I194" s="29"/>
      <c r="J194" s="34"/>
      <c r="K194" s="34"/>
      <c r="U194" s="12">
        <f t="shared" si="34"/>
        <v>-1</v>
      </c>
      <c r="V194" s="9">
        <f t="shared" si="35"/>
        <v>150</v>
      </c>
      <c r="W194" s="24">
        <f t="shared" si="36"/>
        <v>-149</v>
      </c>
      <c r="X194" s="24">
        <f t="shared" si="37"/>
        <v>-152</v>
      </c>
    </row>
    <row r="195" spans="1:24" ht="12.75">
      <c r="A195" s="30"/>
      <c r="B195" s="29"/>
      <c r="C195" s="30"/>
      <c r="D195" s="30"/>
      <c r="E195" s="29"/>
      <c r="F195" s="29"/>
      <c r="G195" s="29"/>
      <c r="H195" s="29"/>
      <c r="I195" s="29"/>
      <c r="J195" s="34"/>
      <c r="K195" s="34"/>
      <c r="U195" s="12">
        <f t="shared" si="34"/>
        <v>-1</v>
      </c>
      <c r="V195" s="9">
        <f t="shared" si="35"/>
        <v>151</v>
      </c>
      <c r="W195" s="24">
        <f t="shared" si="36"/>
        <v>-150</v>
      </c>
      <c r="X195" s="24">
        <f t="shared" si="37"/>
        <v>-153</v>
      </c>
    </row>
    <row r="196" spans="1:24" ht="12.75">
      <c r="A196" s="30"/>
      <c r="B196" s="29"/>
      <c r="C196" s="30"/>
      <c r="D196" s="30"/>
      <c r="E196" s="29"/>
      <c r="F196" s="29"/>
      <c r="G196" s="29"/>
      <c r="H196" s="29"/>
      <c r="I196" s="29"/>
      <c r="J196" s="34"/>
      <c r="K196" s="34"/>
      <c r="U196" s="12">
        <f t="shared" si="34"/>
        <v>-1</v>
      </c>
      <c r="V196" s="9">
        <f t="shared" si="35"/>
        <v>152</v>
      </c>
      <c r="W196" s="24">
        <f t="shared" si="36"/>
        <v>-151</v>
      </c>
      <c r="X196" s="24">
        <f t="shared" si="37"/>
        <v>-154</v>
      </c>
    </row>
    <row r="197" spans="1:24" ht="12.75">
      <c r="A197" s="30"/>
      <c r="B197" s="29"/>
      <c r="C197" s="30"/>
      <c r="D197" s="30"/>
      <c r="E197" s="29"/>
      <c r="F197" s="29"/>
      <c r="G197" s="29"/>
      <c r="H197" s="29"/>
      <c r="I197" s="29"/>
      <c r="J197" s="34"/>
      <c r="K197" s="34"/>
      <c r="U197" s="12">
        <f t="shared" si="34"/>
        <v>-1</v>
      </c>
      <c r="V197" s="9">
        <f t="shared" si="35"/>
        <v>153</v>
      </c>
      <c r="W197" s="24">
        <f t="shared" si="36"/>
        <v>-152</v>
      </c>
      <c r="X197" s="24">
        <f t="shared" si="37"/>
        <v>-155</v>
      </c>
    </row>
    <row r="198" spans="1:24" ht="12.75">
      <c r="A198" s="30"/>
      <c r="B198" s="29"/>
      <c r="C198" s="30"/>
      <c r="D198" s="30"/>
      <c r="E198" s="29"/>
      <c r="F198" s="29"/>
      <c r="G198" s="29"/>
      <c r="H198" s="29"/>
      <c r="I198" s="29"/>
      <c r="J198" s="34"/>
      <c r="K198" s="34"/>
      <c r="U198" s="12">
        <f t="shared" si="34"/>
        <v>-1</v>
      </c>
      <c r="V198" s="9">
        <f t="shared" si="35"/>
        <v>154</v>
      </c>
      <c r="W198" s="24">
        <f t="shared" si="36"/>
        <v>-153</v>
      </c>
      <c r="X198" s="24">
        <f t="shared" si="37"/>
        <v>-156</v>
      </c>
    </row>
    <row r="199" spans="1:24" ht="12.75">
      <c r="A199" s="30"/>
      <c r="B199" s="29"/>
      <c r="C199" s="30"/>
      <c r="D199" s="30"/>
      <c r="E199" s="29"/>
      <c r="F199" s="29"/>
      <c r="G199" s="29"/>
      <c r="H199" s="29"/>
      <c r="I199" s="29"/>
      <c r="J199" s="34"/>
      <c r="K199" s="34"/>
      <c r="U199" s="12">
        <f t="shared" si="34"/>
        <v>-1</v>
      </c>
      <c r="V199" s="9">
        <f t="shared" si="35"/>
        <v>155</v>
      </c>
      <c r="W199" s="24">
        <f t="shared" si="36"/>
        <v>-154</v>
      </c>
      <c r="X199" s="24">
        <f t="shared" si="37"/>
        <v>-157</v>
      </c>
    </row>
    <row r="200" spans="1:24" ht="12.75">
      <c r="A200" s="30"/>
      <c r="B200" s="29"/>
      <c r="C200" s="30"/>
      <c r="D200" s="30"/>
      <c r="E200" s="29"/>
      <c r="F200" s="29"/>
      <c r="G200" s="29"/>
      <c r="H200" s="29"/>
      <c r="I200" s="29"/>
      <c r="J200" s="34"/>
      <c r="K200" s="34"/>
      <c r="U200" s="12">
        <f t="shared" si="34"/>
        <v>-1</v>
      </c>
      <c r="V200" s="9">
        <f t="shared" si="35"/>
        <v>156</v>
      </c>
      <c r="W200" s="24">
        <f t="shared" si="36"/>
        <v>-155</v>
      </c>
      <c r="X200" s="24">
        <f t="shared" si="37"/>
        <v>-158</v>
      </c>
    </row>
    <row r="201" spans="1:24" ht="12.75">
      <c r="A201" s="30"/>
      <c r="B201" s="29"/>
      <c r="C201" s="30"/>
      <c r="D201" s="30"/>
      <c r="E201" s="29"/>
      <c r="F201" s="29"/>
      <c r="G201" s="29"/>
      <c r="H201" s="29"/>
      <c r="I201" s="29"/>
      <c r="J201" s="34"/>
      <c r="K201" s="34"/>
      <c r="U201" s="12">
        <f t="shared" si="34"/>
        <v>-1</v>
      </c>
      <c r="V201" s="9">
        <f t="shared" si="35"/>
        <v>157</v>
      </c>
      <c r="W201" s="24">
        <f t="shared" si="36"/>
        <v>-156</v>
      </c>
      <c r="X201" s="24">
        <f t="shared" si="37"/>
        <v>-159</v>
      </c>
    </row>
    <row r="202" spans="1:24" ht="12.75">
      <c r="A202" s="30"/>
      <c r="B202" s="29"/>
      <c r="C202" s="30"/>
      <c r="D202" s="30"/>
      <c r="E202" s="29"/>
      <c r="F202" s="29"/>
      <c r="G202" s="29"/>
      <c r="H202" s="29"/>
      <c r="I202" s="29"/>
      <c r="J202" s="34"/>
      <c r="K202" s="34"/>
      <c r="U202" s="12">
        <f t="shared" si="34"/>
        <v>-1</v>
      </c>
      <c r="V202" s="9">
        <f t="shared" si="35"/>
        <v>158</v>
      </c>
      <c r="W202" s="24">
        <f t="shared" si="36"/>
        <v>-157</v>
      </c>
      <c r="X202" s="24">
        <f t="shared" si="37"/>
        <v>-160</v>
      </c>
    </row>
    <row r="203" spans="1:24" ht="12.75">
      <c r="A203" s="30"/>
      <c r="B203" s="29"/>
      <c r="C203" s="30"/>
      <c r="D203" s="30"/>
      <c r="E203" s="29"/>
      <c r="F203" s="29"/>
      <c r="G203" s="29"/>
      <c r="H203" s="29"/>
      <c r="I203" s="29"/>
      <c r="J203" s="34"/>
      <c r="K203" s="34"/>
      <c r="U203" s="12">
        <f t="shared" si="34"/>
        <v>-1</v>
      </c>
      <c r="V203" s="9">
        <f t="shared" si="35"/>
        <v>159</v>
      </c>
      <c r="W203" s="24">
        <f t="shared" si="36"/>
        <v>-158</v>
      </c>
      <c r="X203" s="24">
        <f t="shared" si="37"/>
        <v>-161</v>
      </c>
    </row>
    <row r="204" spans="1:24" ht="12.75">
      <c r="A204" s="30"/>
      <c r="B204" s="29"/>
      <c r="C204" s="30"/>
      <c r="D204" s="30"/>
      <c r="E204" s="29"/>
      <c r="F204" s="29"/>
      <c r="G204" s="29"/>
      <c r="H204" s="29"/>
      <c r="I204" s="29"/>
      <c r="J204" s="34"/>
      <c r="K204" s="34"/>
      <c r="U204" s="12">
        <f t="shared" si="34"/>
        <v>-1</v>
      </c>
      <c r="V204" s="9">
        <f t="shared" si="35"/>
        <v>160</v>
      </c>
      <c r="W204" s="24">
        <f t="shared" si="36"/>
        <v>-159</v>
      </c>
      <c r="X204" s="24">
        <f t="shared" si="37"/>
        <v>-162</v>
      </c>
    </row>
    <row r="205" spans="1:24" ht="12.75">
      <c r="A205" s="30"/>
      <c r="B205" s="29"/>
      <c r="C205" s="30"/>
      <c r="D205" s="30"/>
      <c r="E205" s="29"/>
      <c r="F205" s="29"/>
      <c r="G205" s="29"/>
      <c r="H205" s="29"/>
      <c r="I205" s="29"/>
      <c r="J205" s="34"/>
      <c r="K205" s="34"/>
      <c r="U205" s="12">
        <f t="shared" si="34"/>
        <v>-1</v>
      </c>
      <c r="V205" s="9">
        <f t="shared" si="35"/>
        <v>161</v>
      </c>
      <c r="W205" s="24">
        <f t="shared" si="36"/>
        <v>-160</v>
      </c>
      <c r="X205" s="24">
        <f t="shared" si="37"/>
        <v>-163</v>
      </c>
    </row>
    <row r="206" spans="1:24" ht="12.75">
      <c r="A206" s="30"/>
      <c r="B206" s="29"/>
      <c r="C206" s="30"/>
      <c r="D206" s="30"/>
      <c r="E206" s="29"/>
      <c r="F206" s="29"/>
      <c r="G206" s="29"/>
      <c r="H206" s="29"/>
      <c r="I206" s="29"/>
      <c r="J206" s="34"/>
      <c r="K206" s="34"/>
      <c r="U206" s="12">
        <f t="shared" si="34"/>
        <v>-1</v>
      </c>
      <c r="V206" s="9">
        <f t="shared" si="35"/>
        <v>162</v>
      </c>
      <c r="W206" s="24">
        <f t="shared" si="36"/>
        <v>-161</v>
      </c>
      <c r="X206" s="24">
        <f t="shared" si="37"/>
        <v>-164</v>
      </c>
    </row>
    <row r="207" spans="1:24" ht="12.75">
      <c r="A207" s="30"/>
      <c r="B207" s="29"/>
      <c r="C207" s="30"/>
      <c r="D207" s="30"/>
      <c r="E207" s="29"/>
      <c r="F207" s="29"/>
      <c r="G207" s="29"/>
      <c r="H207" s="29"/>
      <c r="I207" s="29"/>
      <c r="J207" s="34"/>
      <c r="K207" s="34"/>
      <c r="U207" s="12">
        <f t="shared" si="34"/>
        <v>-1</v>
      </c>
      <c r="V207" s="9">
        <f t="shared" si="35"/>
        <v>163</v>
      </c>
      <c r="W207" s="24">
        <f t="shared" si="36"/>
        <v>-162</v>
      </c>
      <c r="X207" s="24">
        <f t="shared" si="37"/>
        <v>-165</v>
      </c>
    </row>
    <row r="208" spans="1:24" ht="12.75">
      <c r="A208" s="30"/>
      <c r="B208" s="29"/>
      <c r="C208" s="30"/>
      <c r="D208" s="30"/>
      <c r="E208" s="29"/>
      <c r="F208" s="29"/>
      <c r="G208" s="29"/>
      <c r="H208" s="29"/>
      <c r="I208" s="29"/>
      <c r="J208" s="34"/>
      <c r="K208" s="34"/>
      <c r="U208" s="12">
        <f t="shared" si="34"/>
        <v>-1</v>
      </c>
      <c r="V208" s="9">
        <f t="shared" si="35"/>
        <v>164</v>
      </c>
      <c r="W208" s="24">
        <f t="shared" si="36"/>
        <v>-163</v>
      </c>
      <c r="X208" s="24">
        <f t="shared" si="37"/>
        <v>-166</v>
      </c>
    </row>
    <row r="209" spans="1:24" ht="12.75">
      <c r="A209" s="30"/>
      <c r="B209" s="29"/>
      <c r="C209" s="30"/>
      <c r="D209" s="30"/>
      <c r="E209" s="29"/>
      <c r="F209" s="29"/>
      <c r="G209" s="29"/>
      <c r="H209" s="29"/>
      <c r="I209" s="29"/>
      <c r="J209" s="34"/>
      <c r="K209" s="34"/>
      <c r="U209" s="12">
        <f t="shared" si="34"/>
        <v>-1</v>
      </c>
      <c r="V209" s="9">
        <f t="shared" si="35"/>
        <v>165</v>
      </c>
      <c r="W209" s="24">
        <f t="shared" si="36"/>
        <v>-164</v>
      </c>
      <c r="X209" s="24">
        <f t="shared" si="37"/>
        <v>-167</v>
      </c>
    </row>
    <row r="210" spans="1:24" ht="12.75">
      <c r="A210" s="30"/>
      <c r="B210" s="29"/>
      <c r="C210" s="30"/>
      <c r="D210" s="30"/>
      <c r="E210" s="29"/>
      <c r="F210" s="29"/>
      <c r="G210" s="29"/>
      <c r="H210" s="29"/>
      <c r="I210" s="29"/>
      <c r="J210" s="34"/>
      <c r="K210" s="34"/>
      <c r="U210" s="12">
        <f t="shared" si="34"/>
        <v>-1</v>
      </c>
      <c r="V210" s="9">
        <f t="shared" si="35"/>
        <v>166</v>
      </c>
      <c r="W210" s="24">
        <f t="shared" si="36"/>
        <v>-165</v>
      </c>
      <c r="X210" s="24">
        <f t="shared" si="37"/>
        <v>-168</v>
      </c>
    </row>
    <row r="211" spans="1:24" ht="12.75">
      <c r="A211" s="30"/>
      <c r="B211" s="29"/>
      <c r="C211" s="30"/>
      <c r="D211" s="30"/>
      <c r="E211" s="29"/>
      <c r="F211" s="29"/>
      <c r="G211" s="29"/>
      <c r="H211" s="29"/>
      <c r="I211" s="29"/>
      <c r="J211" s="34"/>
      <c r="K211" s="34"/>
      <c r="U211" s="12">
        <f t="shared" si="34"/>
        <v>-1</v>
      </c>
      <c r="V211" s="9">
        <f t="shared" si="35"/>
        <v>167</v>
      </c>
      <c r="W211" s="24">
        <f t="shared" si="36"/>
        <v>-166</v>
      </c>
      <c r="X211" s="24">
        <f t="shared" si="37"/>
        <v>-169</v>
      </c>
    </row>
    <row r="212" spans="1:24" ht="12.75">
      <c r="A212" s="30"/>
      <c r="B212" s="29"/>
      <c r="C212" s="30"/>
      <c r="D212" s="30"/>
      <c r="E212" s="29"/>
      <c r="F212" s="29"/>
      <c r="G212" s="29"/>
      <c r="H212" s="29"/>
      <c r="I212" s="29"/>
      <c r="J212" s="34"/>
      <c r="K212" s="34"/>
      <c r="U212" s="12">
        <f t="shared" si="34"/>
        <v>-1</v>
      </c>
      <c r="V212" s="9">
        <f t="shared" si="35"/>
        <v>168</v>
      </c>
      <c r="W212" s="24">
        <f t="shared" si="36"/>
        <v>-167</v>
      </c>
      <c r="X212" s="24">
        <f t="shared" si="37"/>
        <v>-170</v>
      </c>
    </row>
    <row r="213" spans="1:24" ht="12.75">
      <c r="A213" s="30"/>
      <c r="B213" s="29"/>
      <c r="C213" s="30"/>
      <c r="D213" s="30"/>
      <c r="E213" s="29"/>
      <c r="F213" s="29"/>
      <c r="G213" s="29"/>
      <c r="H213" s="29"/>
      <c r="I213" s="29"/>
      <c r="J213" s="34"/>
      <c r="K213" s="34"/>
      <c r="U213" s="12">
        <f t="shared" si="34"/>
        <v>-1</v>
      </c>
      <c r="V213" s="9">
        <f t="shared" si="35"/>
        <v>169</v>
      </c>
      <c r="W213" s="24">
        <f t="shared" si="36"/>
        <v>-168</v>
      </c>
      <c r="X213" s="24">
        <f t="shared" si="37"/>
        <v>-171</v>
      </c>
    </row>
    <row r="214" spans="1:24" ht="12.75">
      <c r="A214" s="30"/>
      <c r="B214" s="29"/>
      <c r="C214" s="30"/>
      <c r="D214" s="30"/>
      <c r="E214" s="29"/>
      <c r="F214" s="29"/>
      <c r="G214" s="29"/>
      <c r="H214" s="29"/>
      <c r="I214" s="29"/>
      <c r="J214" s="34"/>
      <c r="K214" s="34"/>
      <c r="U214" s="12">
        <f t="shared" si="34"/>
        <v>-1</v>
      </c>
      <c r="V214" s="9">
        <f t="shared" si="35"/>
        <v>170</v>
      </c>
      <c r="W214" s="24">
        <f t="shared" si="36"/>
        <v>-169</v>
      </c>
      <c r="X214" s="24">
        <f t="shared" si="37"/>
        <v>-172</v>
      </c>
    </row>
    <row r="215" spans="1:24" ht="12.75">
      <c r="A215" s="30"/>
      <c r="B215" s="29"/>
      <c r="C215" s="30"/>
      <c r="D215" s="30"/>
      <c r="E215" s="29"/>
      <c r="F215" s="29"/>
      <c r="G215" s="29"/>
      <c r="H215" s="29"/>
      <c r="I215" s="29"/>
      <c r="J215" s="34"/>
      <c r="K215" s="34"/>
      <c r="U215" s="12">
        <f t="shared" si="34"/>
        <v>-1</v>
      </c>
      <c r="V215" s="9">
        <f t="shared" si="35"/>
        <v>171</v>
      </c>
      <c r="W215" s="24">
        <f t="shared" si="36"/>
        <v>-170</v>
      </c>
      <c r="X215" s="24">
        <f t="shared" si="37"/>
        <v>-173</v>
      </c>
    </row>
    <row r="216" spans="1:24" ht="12.75">
      <c r="A216" s="30"/>
      <c r="B216" s="29"/>
      <c r="C216" s="30"/>
      <c r="D216" s="30"/>
      <c r="E216" s="29"/>
      <c r="F216" s="29"/>
      <c r="G216" s="29"/>
      <c r="H216" s="29"/>
      <c r="I216" s="29"/>
      <c r="J216" s="34"/>
      <c r="K216" s="34"/>
      <c r="U216" s="12">
        <f t="shared" si="34"/>
        <v>-1</v>
      </c>
      <c r="V216" s="9">
        <f t="shared" si="35"/>
        <v>172</v>
      </c>
      <c r="W216" s="24">
        <f t="shared" si="36"/>
        <v>-171</v>
      </c>
      <c r="X216" s="24">
        <f t="shared" si="37"/>
        <v>-174</v>
      </c>
    </row>
    <row r="217" spans="1:24" ht="12.75">
      <c r="A217" s="30"/>
      <c r="B217" s="29"/>
      <c r="C217" s="30"/>
      <c r="D217" s="30"/>
      <c r="E217" s="29"/>
      <c r="F217" s="29"/>
      <c r="G217" s="29"/>
      <c r="H217" s="29"/>
      <c r="I217" s="29"/>
      <c r="J217" s="34"/>
      <c r="K217" s="34"/>
      <c r="U217" s="12">
        <f t="shared" si="34"/>
        <v>-1</v>
      </c>
      <c r="V217" s="9">
        <f t="shared" si="35"/>
        <v>173</v>
      </c>
      <c r="W217" s="24">
        <f t="shared" si="36"/>
        <v>-172</v>
      </c>
      <c r="X217" s="24">
        <f t="shared" si="37"/>
        <v>-175</v>
      </c>
    </row>
    <row r="218" spans="1:24" ht="12.75">
      <c r="A218" s="30"/>
      <c r="B218" s="29"/>
      <c r="C218" s="30"/>
      <c r="D218" s="30"/>
      <c r="E218" s="29"/>
      <c r="F218" s="29"/>
      <c r="G218" s="29"/>
      <c r="H218" s="29"/>
      <c r="I218" s="29"/>
      <c r="J218" s="34"/>
      <c r="K218" s="34"/>
      <c r="U218" s="12">
        <f t="shared" si="34"/>
        <v>-1</v>
      </c>
      <c r="V218" s="9">
        <f t="shared" si="35"/>
        <v>174</v>
      </c>
      <c r="W218" s="24">
        <f t="shared" si="36"/>
        <v>-173</v>
      </c>
      <c r="X218" s="24">
        <f t="shared" si="37"/>
        <v>-176</v>
      </c>
    </row>
    <row r="219" spans="1:24" ht="12.75">
      <c r="A219" s="30"/>
      <c r="B219" s="29"/>
      <c r="C219" s="30"/>
      <c r="D219" s="30"/>
      <c r="E219" s="29"/>
      <c r="F219" s="29"/>
      <c r="G219" s="29"/>
      <c r="H219" s="29"/>
      <c r="I219" s="29"/>
      <c r="J219" s="34"/>
      <c r="K219" s="34"/>
      <c r="U219" s="12">
        <f t="shared" si="34"/>
        <v>-1</v>
      </c>
      <c r="V219" s="9">
        <f t="shared" si="35"/>
        <v>175</v>
      </c>
      <c r="W219" s="24">
        <f t="shared" si="36"/>
        <v>-174</v>
      </c>
      <c r="X219" s="24">
        <f t="shared" si="37"/>
        <v>-177</v>
      </c>
    </row>
    <row r="220" spans="1:24" ht="12.75">
      <c r="A220" s="30"/>
      <c r="B220" s="29"/>
      <c r="C220" s="30"/>
      <c r="D220" s="30"/>
      <c r="E220" s="29"/>
      <c r="F220" s="29"/>
      <c r="G220" s="29"/>
      <c r="H220" s="29"/>
      <c r="I220" s="29"/>
      <c r="J220" s="34"/>
      <c r="K220" s="34"/>
      <c r="U220" s="12">
        <f t="shared" si="34"/>
        <v>-1</v>
      </c>
      <c r="V220" s="9">
        <f t="shared" si="35"/>
        <v>176</v>
      </c>
      <c r="W220" s="24">
        <f t="shared" si="36"/>
        <v>-175</v>
      </c>
      <c r="X220" s="24">
        <f t="shared" si="37"/>
        <v>-178</v>
      </c>
    </row>
    <row r="221" spans="1:24" ht="12.75">
      <c r="A221" s="30"/>
      <c r="B221" s="29"/>
      <c r="C221" s="30"/>
      <c r="D221" s="30"/>
      <c r="E221" s="29"/>
      <c r="F221" s="29"/>
      <c r="G221" s="29"/>
      <c r="H221" s="29"/>
      <c r="I221" s="29"/>
      <c r="J221" s="34"/>
      <c r="K221" s="34"/>
      <c r="U221" s="12">
        <f t="shared" si="34"/>
        <v>-1</v>
      </c>
      <c r="V221" s="9">
        <f t="shared" si="35"/>
        <v>177</v>
      </c>
      <c r="W221" s="24">
        <f t="shared" si="36"/>
        <v>-176</v>
      </c>
      <c r="X221" s="24">
        <f t="shared" si="37"/>
        <v>-179</v>
      </c>
    </row>
    <row r="222" spans="1:24" ht="12.75">
      <c r="A222" s="30"/>
      <c r="B222" s="29"/>
      <c r="C222" s="30"/>
      <c r="D222" s="30"/>
      <c r="E222" s="29"/>
      <c r="F222" s="29"/>
      <c r="G222" s="29"/>
      <c r="H222" s="29"/>
      <c r="I222" s="29"/>
      <c r="J222" s="34"/>
      <c r="K222" s="34"/>
      <c r="U222" s="12">
        <f t="shared" si="34"/>
        <v>-1</v>
      </c>
      <c r="V222" s="9">
        <f t="shared" si="35"/>
        <v>178</v>
      </c>
      <c r="W222" s="24">
        <f t="shared" si="36"/>
        <v>-177</v>
      </c>
      <c r="X222" s="24">
        <f t="shared" si="37"/>
        <v>-180</v>
      </c>
    </row>
    <row r="223" spans="1:24" ht="12.75">
      <c r="A223" s="30"/>
      <c r="B223" s="29"/>
      <c r="C223" s="30"/>
      <c r="D223" s="30"/>
      <c r="E223" s="29"/>
      <c r="F223" s="29"/>
      <c r="G223" s="29"/>
      <c r="H223" s="29"/>
      <c r="I223" s="29"/>
      <c r="J223" s="34"/>
      <c r="K223" s="34"/>
      <c r="U223" s="12">
        <f t="shared" si="34"/>
        <v>-1</v>
      </c>
      <c r="V223" s="9">
        <f t="shared" si="35"/>
        <v>179</v>
      </c>
      <c r="W223" s="24">
        <f t="shared" si="36"/>
        <v>-178</v>
      </c>
      <c r="X223" s="24">
        <f t="shared" si="37"/>
        <v>-181</v>
      </c>
    </row>
    <row r="224" spans="1:24" ht="12.75">
      <c r="A224" s="30"/>
      <c r="B224" s="29"/>
      <c r="C224" s="30"/>
      <c r="D224" s="30"/>
      <c r="E224" s="29"/>
      <c r="F224" s="29"/>
      <c r="G224" s="29"/>
      <c r="H224" s="29"/>
      <c r="I224" s="29"/>
      <c r="J224" s="34"/>
      <c r="K224" s="34"/>
      <c r="U224" s="12">
        <f t="shared" si="34"/>
        <v>-1</v>
      </c>
      <c r="V224" s="9">
        <f t="shared" si="35"/>
        <v>180</v>
      </c>
      <c r="W224" s="24">
        <f t="shared" si="36"/>
        <v>-179</v>
      </c>
      <c r="X224" s="24">
        <f t="shared" si="37"/>
        <v>-182</v>
      </c>
    </row>
    <row r="225" spans="1:24" ht="12.75">
      <c r="A225" s="30"/>
      <c r="B225" s="29"/>
      <c r="C225" s="30"/>
      <c r="D225" s="30"/>
      <c r="E225" s="29"/>
      <c r="F225" s="29"/>
      <c r="G225" s="29"/>
      <c r="H225" s="29"/>
      <c r="I225" s="29"/>
      <c r="J225" s="34"/>
      <c r="K225" s="34"/>
      <c r="U225" s="12">
        <f t="shared" si="34"/>
        <v>-1</v>
      </c>
      <c r="V225" s="9">
        <f t="shared" si="35"/>
        <v>181</v>
      </c>
      <c r="W225" s="24">
        <f t="shared" si="36"/>
        <v>-180</v>
      </c>
      <c r="X225" s="24">
        <f t="shared" si="37"/>
        <v>-183</v>
      </c>
    </row>
    <row r="226" spans="1:24" ht="12.75">
      <c r="A226" s="30"/>
      <c r="B226" s="29"/>
      <c r="C226" s="30"/>
      <c r="D226" s="30"/>
      <c r="E226" s="29"/>
      <c r="F226" s="29"/>
      <c r="G226" s="29"/>
      <c r="H226" s="29"/>
      <c r="I226" s="29"/>
      <c r="J226" s="34"/>
      <c r="K226" s="34"/>
      <c r="U226" s="12">
        <f aca="true" t="shared" si="38" ref="U226:U289">IF(AND(U225&gt;=1,U225&lt;47),U225+1,IF(W226=0,1,IF(U225=47,U225+1,-1)))</f>
        <v>-1</v>
      </c>
      <c r="V226" s="9">
        <f t="shared" si="35"/>
        <v>182</v>
      </c>
      <c r="W226" s="24">
        <f t="shared" si="36"/>
        <v>-181</v>
      </c>
      <c r="X226" s="24">
        <f t="shared" si="37"/>
        <v>-184</v>
      </c>
    </row>
    <row r="227" spans="1:24" ht="12.75">
      <c r="A227" s="30"/>
      <c r="B227" s="29"/>
      <c r="C227" s="30"/>
      <c r="D227" s="30"/>
      <c r="E227" s="29"/>
      <c r="F227" s="29"/>
      <c r="G227" s="29"/>
      <c r="H227" s="29"/>
      <c r="I227" s="29"/>
      <c r="J227" s="34"/>
      <c r="K227" s="34"/>
      <c r="U227" s="12">
        <f t="shared" si="38"/>
        <v>-1</v>
      </c>
      <c r="V227" s="9">
        <f t="shared" si="35"/>
        <v>183</v>
      </c>
      <c r="W227" s="24">
        <f t="shared" si="36"/>
        <v>-182</v>
      </c>
      <c r="X227" s="24">
        <f t="shared" si="37"/>
        <v>-185</v>
      </c>
    </row>
    <row r="228" spans="1:24" ht="12.75">
      <c r="A228" s="30"/>
      <c r="B228" s="29"/>
      <c r="C228" s="30"/>
      <c r="D228" s="30"/>
      <c r="E228" s="29"/>
      <c r="F228" s="29"/>
      <c r="G228" s="29"/>
      <c r="H228" s="29"/>
      <c r="I228" s="29"/>
      <c r="J228" s="34"/>
      <c r="K228" s="34"/>
      <c r="U228" s="12">
        <f t="shared" si="38"/>
        <v>-1</v>
      </c>
      <c r="V228" s="9">
        <f t="shared" si="35"/>
        <v>184</v>
      </c>
      <c r="W228" s="24">
        <f t="shared" si="36"/>
        <v>-183</v>
      </c>
      <c r="X228" s="24">
        <f t="shared" si="37"/>
        <v>-186</v>
      </c>
    </row>
    <row r="229" spans="1:24" ht="12.75">
      <c r="A229" s="30"/>
      <c r="B229" s="29"/>
      <c r="C229" s="30"/>
      <c r="D229" s="30"/>
      <c r="E229" s="29"/>
      <c r="F229" s="29"/>
      <c r="G229" s="29"/>
      <c r="H229" s="29"/>
      <c r="I229" s="29"/>
      <c r="J229" s="34"/>
      <c r="K229" s="34"/>
      <c r="U229" s="12">
        <f t="shared" si="38"/>
        <v>-1</v>
      </c>
      <c r="V229" s="9">
        <f t="shared" si="35"/>
        <v>185</v>
      </c>
      <c r="W229" s="24">
        <f t="shared" si="36"/>
        <v>-184</v>
      </c>
      <c r="X229" s="24">
        <f t="shared" si="37"/>
        <v>-187</v>
      </c>
    </row>
    <row r="230" spans="1:24" ht="12.75">
      <c r="A230" s="30"/>
      <c r="B230" s="29"/>
      <c r="C230" s="30"/>
      <c r="D230" s="30"/>
      <c r="E230" s="29"/>
      <c r="F230" s="29"/>
      <c r="G230" s="29"/>
      <c r="H230" s="29"/>
      <c r="I230" s="29"/>
      <c r="J230" s="34"/>
      <c r="K230" s="34"/>
      <c r="U230" s="12">
        <f t="shared" si="38"/>
        <v>-1</v>
      </c>
      <c r="V230" s="9">
        <f t="shared" si="35"/>
        <v>186</v>
      </c>
      <c r="W230" s="24">
        <f t="shared" si="36"/>
        <v>-185</v>
      </c>
      <c r="X230" s="24">
        <f t="shared" si="37"/>
        <v>-188</v>
      </c>
    </row>
    <row r="231" spans="1:24" ht="12.75">
      <c r="A231" s="30"/>
      <c r="B231" s="29"/>
      <c r="C231" s="30"/>
      <c r="D231" s="30"/>
      <c r="E231" s="29"/>
      <c r="F231" s="29"/>
      <c r="G231" s="29"/>
      <c r="H231" s="29"/>
      <c r="I231" s="29"/>
      <c r="J231" s="34"/>
      <c r="K231" s="34"/>
      <c r="U231" s="12">
        <f t="shared" si="38"/>
        <v>-1</v>
      </c>
      <c r="V231" s="9">
        <f aca="true" t="shared" si="39" ref="V231:V294">IF(V230&gt;=1,V230+1,IF(W231=0,1,-1))</f>
        <v>187</v>
      </c>
      <c r="W231" s="24">
        <f aca="true" t="shared" si="40" ref="W231:W294">W230-1</f>
        <v>-186</v>
      </c>
      <c r="X231" s="24">
        <f aca="true" t="shared" si="41" ref="X231:X294">X230-1</f>
        <v>-189</v>
      </c>
    </row>
    <row r="232" spans="1:24" ht="12.75">
      <c r="A232" s="30"/>
      <c r="B232" s="29"/>
      <c r="C232" s="30"/>
      <c r="D232" s="30"/>
      <c r="E232" s="29"/>
      <c r="F232" s="29"/>
      <c r="G232" s="29"/>
      <c r="H232" s="29"/>
      <c r="I232" s="29"/>
      <c r="J232" s="34"/>
      <c r="K232" s="34"/>
      <c r="U232" s="12">
        <f t="shared" si="38"/>
        <v>-1</v>
      </c>
      <c r="V232" s="9">
        <f t="shared" si="39"/>
        <v>188</v>
      </c>
      <c r="W232" s="24">
        <f t="shared" si="40"/>
        <v>-187</v>
      </c>
      <c r="X232" s="24">
        <f t="shared" si="41"/>
        <v>-190</v>
      </c>
    </row>
    <row r="233" spans="1:24" ht="12.75">
      <c r="A233" s="30"/>
      <c r="B233" s="29"/>
      <c r="C233" s="30"/>
      <c r="D233" s="30"/>
      <c r="E233" s="29"/>
      <c r="F233" s="29"/>
      <c r="G233" s="29"/>
      <c r="H233" s="29"/>
      <c r="I233" s="29"/>
      <c r="J233" s="34"/>
      <c r="K233" s="34"/>
      <c r="U233" s="12">
        <f t="shared" si="38"/>
        <v>-1</v>
      </c>
      <c r="V233" s="9">
        <f t="shared" si="39"/>
        <v>189</v>
      </c>
      <c r="W233" s="24">
        <f t="shared" si="40"/>
        <v>-188</v>
      </c>
      <c r="X233" s="24">
        <f t="shared" si="41"/>
        <v>-191</v>
      </c>
    </row>
    <row r="234" spans="1:24" ht="12.75">
      <c r="A234" s="30"/>
      <c r="B234" s="29"/>
      <c r="C234" s="30"/>
      <c r="D234" s="30"/>
      <c r="E234" s="29"/>
      <c r="F234" s="29"/>
      <c r="G234" s="29"/>
      <c r="H234" s="29"/>
      <c r="I234" s="29"/>
      <c r="J234" s="34"/>
      <c r="K234" s="34"/>
      <c r="U234" s="12">
        <f t="shared" si="38"/>
        <v>-1</v>
      </c>
      <c r="V234" s="9">
        <f t="shared" si="39"/>
        <v>190</v>
      </c>
      <c r="W234" s="24">
        <f t="shared" si="40"/>
        <v>-189</v>
      </c>
      <c r="X234" s="24">
        <f t="shared" si="41"/>
        <v>-192</v>
      </c>
    </row>
    <row r="235" spans="1:24" ht="12.75">
      <c r="A235" s="30"/>
      <c r="B235" s="29"/>
      <c r="C235" s="30"/>
      <c r="D235" s="30"/>
      <c r="E235" s="29"/>
      <c r="F235" s="29"/>
      <c r="G235" s="29"/>
      <c r="H235" s="29"/>
      <c r="I235" s="29"/>
      <c r="J235" s="34"/>
      <c r="K235" s="34"/>
      <c r="U235" s="12">
        <f t="shared" si="38"/>
        <v>-1</v>
      </c>
      <c r="V235" s="9">
        <f t="shared" si="39"/>
        <v>191</v>
      </c>
      <c r="W235" s="24">
        <f t="shared" si="40"/>
        <v>-190</v>
      </c>
      <c r="X235" s="24">
        <f t="shared" si="41"/>
        <v>-193</v>
      </c>
    </row>
    <row r="236" spans="1:24" ht="12.75">
      <c r="A236" s="30"/>
      <c r="B236" s="29"/>
      <c r="C236" s="30"/>
      <c r="D236" s="30"/>
      <c r="E236" s="29"/>
      <c r="F236" s="29"/>
      <c r="G236" s="29"/>
      <c r="H236" s="29"/>
      <c r="I236" s="29"/>
      <c r="J236" s="34"/>
      <c r="K236" s="34"/>
      <c r="U236" s="12">
        <f t="shared" si="38"/>
        <v>-1</v>
      </c>
      <c r="V236" s="9">
        <f t="shared" si="39"/>
        <v>192</v>
      </c>
      <c r="W236" s="24">
        <f t="shared" si="40"/>
        <v>-191</v>
      </c>
      <c r="X236" s="24">
        <f t="shared" si="41"/>
        <v>-194</v>
      </c>
    </row>
    <row r="237" spans="1:24" ht="12.75">
      <c r="A237" s="30"/>
      <c r="B237" s="29"/>
      <c r="C237" s="30"/>
      <c r="D237" s="30"/>
      <c r="E237" s="29"/>
      <c r="F237" s="29"/>
      <c r="G237" s="29"/>
      <c r="H237" s="29"/>
      <c r="I237" s="29"/>
      <c r="J237" s="34"/>
      <c r="K237" s="34"/>
      <c r="U237" s="12">
        <f t="shared" si="38"/>
        <v>-1</v>
      </c>
      <c r="V237" s="9">
        <f t="shared" si="39"/>
        <v>193</v>
      </c>
      <c r="W237" s="24">
        <f t="shared" si="40"/>
        <v>-192</v>
      </c>
      <c r="X237" s="24">
        <f t="shared" si="41"/>
        <v>-195</v>
      </c>
    </row>
    <row r="238" spans="1:24" ht="12.75">
      <c r="A238" s="30"/>
      <c r="B238" s="29"/>
      <c r="C238" s="30"/>
      <c r="D238" s="30"/>
      <c r="E238" s="29"/>
      <c r="F238" s="29"/>
      <c r="G238" s="29"/>
      <c r="H238" s="29"/>
      <c r="I238" s="29"/>
      <c r="J238" s="34"/>
      <c r="K238" s="34"/>
      <c r="U238" s="12">
        <f t="shared" si="38"/>
        <v>-1</v>
      </c>
      <c r="V238" s="9">
        <f t="shared" si="39"/>
        <v>194</v>
      </c>
      <c r="W238" s="24">
        <f t="shared" si="40"/>
        <v>-193</v>
      </c>
      <c r="X238" s="24">
        <f t="shared" si="41"/>
        <v>-196</v>
      </c>
    </row>
    <row r="239" spans="1:24" ht="12.75">
      <c r="A239" s="30"/>
      <c r="B239" s="29"/>
      <c r="C239" s="30"/>
      <c r="D239" s="30"/>
      <c r="E239" s="29"/>
      <c r="F239" s="29"/>
      <c r="G239" s="29"/>
      <c r="H239" s="29"/>
      <c r="I239" s="29"/>
      <c r="J239" s="34"/>
      <c r="K239" s="34"/>
      <c r="U239" s="12">
        <f t="shared" si="38"/>
        <v>-1</v>
      </c>
      <c r="V239" s="9">
        <f t="shared" si="39"/>
        <v>195</v>
      </c>
      <c r="W239" s="24">
        <f t="shared" si="40"/>
        <v>-194</v>
      </c>
      <c r="X239" s="24">
        <f t="shared" si="41"/>
        <v>-197</v>
      </c>
    </row>
    <row r="240" spans="1:24" ht="12.75">
      <c r="A240" s="30"/>
      <c r="B240" s="29"/>
      <c r="C240" s="30"/>
      <c r="D240" s="30"/>
      <c r="E240" s="29"/>
      <c r="F240" s="29"/>
      <c r="G240" s="29"/>
      <c r="H240" s="29"/>
      <c r="I240" s="29"/>
      <c r="J240" s="34"/>
      <c r="K240" s="34"/>
      <c r="U240" s="12">
        <f t="shared" si="38"/>
        <v>-1</v>
      </c>
      <c r="V240" s="9">
        <f t="shared" si="39"/>
        <v>196</v>
      </c>
      <c r="W240" s="24">
        <f t="shared" si="40"/>
        <v>-195</v>
      </c>
      <c r="X240" s="24">
        <f t="shared" si="41"/>
        <v>-198</v>
      </c>
    </row>
    <row r="241" spans="1:24" ht="12.75">
      <c r="A241" s="30"/>
      <c r="B241" s="29"/>
      <c r="C241" s="30"/>
      <c r="D241" s="30"/>
      <c r="E241" s="29"/>
      <c r="F241" s="29"/>
      <c r="G241" s="29"/>
      <c r="H241" s="29"/>
      <c r="I241" s="29"/>
      <c r="J241" s="34"/>
      <c r="K241" s="34"/>
      <c r="U241" s="12">
        <f t="shared" si="38"/>
        <v>-1</v>
      </c>
      <c r="V241" s="9">
        <f t="shared" si="39"/>
        <v>197</v>
      </c>
      <c r="W241" s="24">
        <f t="shared" si="40"/>
        <v>-196</v>
      </c>
      <c r="X241" s="24">
        <f t="shared" si="41"/>
        <v>-199</v>
      </c>
    </row>
    <row r="242" spans="1:24" ht="12.75">
      <c r="A242" s="30"/>
      <c r="B242" s="29"/>
      <c r="C242" s="30"/>
      <c r="D242" s="30"/>
      <c r="E242" s="29"/>
      <c r="F242" s="29"/>
      <c r="G242" s="29"/>
      <c r="H242" s="29"/>
      <c r="I242" s="29"/>
      <c r="J242" s="34"/>
      <c r="K242" s="34"/>
      <c r="U242" s="12">
        <f t="shared" si="38"/>
        <v>-1</v>
      </c>
      <c r="V242" s="9">
        <f t="shared" si="39"/>
        <v>198</v>
      </c>
      <c r="W242" s="24">
        <f t="shared" si="40"/>
        <v>-197</v>
      </c>
      <c r="X242" s="24">
        <f t="shared" si="41"/>
        <v>-200</v>
      </c>
    </row>
    <row r="243" spans="1:24" ht="12.75">
      <c r="A243" s="30"/>
      <c r="B243" s="29"/>
      <c r="C243" s="30"/>
      <c r="D243" s="30"/>
      <c r="E243" s="29"/>
      <c r="F243" s="29"/>
      <c r="G243" s="29"/>
      <c r="H243" s="29"/>
      <c r="I243" s="29"/>
      <c r="J243" s="34"/>
      <c r="K243" s="34"/>
      <c r="U243" s="12">
        <f t="shared" si="38"/>
        <v>-1</v>
      </c>
      <c r="V243" s="9">
        <f t="shared" si="39"/>
        <v>199</v>
      </c>
      <c r="W243" s="24">
        <f t="shared" si="40"/>
        <v>-198</v>
      </c>
      <c r="X243" s="24">
        <f t="shared" si="41"/>
        <v>-201</v>
      </c>
    </row>
    <row r="244" spans="1:24" ht="12.75">
      <c r="A244" s="30"/>
      <c r="B244" s="29"/>
      <c r="C244" s="30"/>
      <c r="D244" s="30"/>
      <c r="E244" s="29"/>
      <c r="F244" s="29"/>
      <c r="G244" s="29"/>
      <c r="H244" s="29"/>
      <c r="I244" s="29"/>
      <c r="J244" s="34"/>
      <c r="K244" s="34"/>
      <c r="U244" s="12">
        <f t="shared" si="38"/>
        <v>-1</v>
      </c>
      <c r="V244" s="9">
        <f t="shared" si="39"/>
        <v>200</v>
      </c>
      <c r="W244" s="24">
        <f t="shared" si="40"/>
        <v>-199</v>
      </c>
      <c r="X244" s="24">
        <f t="shared" si="41"/>
        <v>-202</v>
      </c>
    </row>
    <row r="245" spans="1:24" ht="12.75">
      <c r="A245" s="30"/>
      <c r="B245" s="29"/>
      <c r="C245" s="30"/>
      <c r="D245" s="30"/>
      <c r="E245" s="29"/>
      <c r="F245" s="29"/>
      <c r="G245" s="29"/>
      <c r="H245" s="29"/>
      <c r="I245" s="29"/>
      <c r="J245" s="34"/>
      <c r="K245" s="34"/>
      <c r="U245" s="12">
        <f t="shared" si="38"/>
        <v>-1</v>
      </c>
      <c r="V245" s="9">
        <f t="shared" si="39"/>
        <v>201</v>
      </c>
      <c r="W245" s="24">
        <f t="shared" si="40"/>
        <v>-200</v>
      </c>
      <c r="X245" s="24">
        <f t="shared" si="41"/>
        <v>-203</v>
      </c>
    </row>
    <row r="246" spans="1:24" ht="12.75">
      <c r="A246" s="30"/>
      <c r="B246" s="29"/>
      <c r="C246" s="30"/>
      <c r="D246" s="30"/>
      <c r="E246" s="29"/>
      <c r="F246" s="29"/>
      <c r="G246" s="29"/>
      <c r="H246" s="29"/>
      <c r="I246" s="29"/>
      <c r="J246" s="34"/>
      <c r="K246" s="34"/>
      <c r="U246" s="12">
        <f t="shared" si="38"/>
        <v>-1</v>
      </c>
      <c r="V246" s="9">
        <f t="shared" si="39"/>
        <v>202</v>
      </c>
      <c r="W246" s="24">
        <f t="shared" si="40"/>
        <v>-201</v>
      </c>
      <c r="X246" s="24">
        <f t="shared" si="41"/>
        <v>-204</v>
      </c>
    </row>
    <row r="247" spans="1:24" ht="12.75">
      <c r="A247" s="30"/>
      <c r="B247" s="29"/>
      <c r="C247" s="30"/>
      <c r="D247" s="30"/>
      <c r="E247" s="29"/>
      <c r="F247" s="29"/>
      <c r="G247" s="29"/>
      <c r="H247" s="29"/>
      <c r="I247" s="29"/>
      <c r="J247" s="34"/>
      <c r="K247" s="34"/>
      <c r="U247" s="12">
        <f t="shared" si="38"/>
        <v>-1</v>
      </c>
      <c r="V247" s="9">
        <f t="shared" si="39"/>
        <v>203</v>
      </c>
      <c r="W247" s="24">
        <f t="shared" si="40"/>
        <v>-202</v>
      </c>
      <c r="X247" s="24">
        <f t="shared" si="41"/>
        <v>-205</v>
      </c>
    </row>
    <row r="248" spans="1:24" ht="12.75">
      <c r="A248" s="30"/>
      <c r="B248" s="29"/>
      <c r="C248" s="30"/>
      <c r="D248" s="30"/>
      <c r="E248" s="29"/>
      <c r="F248" s="29"/>
      <c r="G248" s="29"/>
      <c r="H248" s="29"/>
      <c r="I248" s="29"/>
      <c r="J248" s="34"/>
      <c r="K248" s="34"/>
      <c r="U248" s="12">
        <f t="shared" si="38"/>
        <v>-1</v>
      </c>
      <c r="V248" s="9">
        <f t="shared" si="39"/>
        <v>204</v>
      </c>
      <c r="W248" s="24">
        <f t="shared" si="40"/>
        <v>-203</v>
      </c>
      <c r="X248" s="24">
        <f t="shared" si="41"/>
        <v>-206</v>
      </c>
    </row>
    <row r="249" spans="1:24" ht="12.75">
      <c r="A249" s="30"/>
      <c r="B249" s="29"/>
      <c r="C249" s="30"/>
      <c r="D249" s="30"/>
      <c r="E249" s="29"/>
      <c r="F249" s="29"/>
      <c r="G249" s="29"/>
      <c r="H249" s="29"/>
      <c r="I249" s="29"/>
      <c r="J249" s="34"/>
      <c r="K249" s="34"/>
      <c r="U249" s="12">
        <f t="shared" si="38"/>
        <v>-1</v>
      </c>
      <c r="V249" s="9">
        <f t="shared" si="39"/>
        <v>205</v>
      </c>
      <c r="W249" s="24">
        <f t="shared" si="40"/>
        <v>-204</v>
      </c>
      <c r="X249" s="24">
        <f t="shared" si="41"/>
        <v>-207</v>
      </c>
    </row>
    <row r="250" spans="1:24" ht="12.75">
      <c r="A250" s="30"/>
      <c r="B250" s="29"/>
      <c r="C250" s="30"/>
      <c r="D250" s="30"/>
      <c r="E250" s="29"/>
      <c r="F250" s="29"/>
      <c r="G250" s="29"/>
      <c r="H250" s="29"/>
      <c r="I250" s="29"/>
      <c r="J250" s="34"/>
      <c r="K250" s="34"/>
      <c r="U250" s="12">
        <f t="shared" si="38"/>
        <v>-1</v>
      </c>
      <c r="V250" s="9">
        <f t="shared" si="39"/>
        <v>206</v>
      </c>
      <c r="W250" s="24">
        <f t="shared" si="40"/>
        <v>-205</v>
      </c>
      <c r="X250" s="24">
        <f t="shared" si="41"/>
        <v>-208</v>
      </c>
    </row>
    <row r="251" spans="1:24" ht="12.75">
      <c r="A251" s="30"/>
      <c r="B251" s="29"/>
      <c r="C251" s="30"/>
      <c r="D251" s="30"/>
      <c r="E251" s="29"/>
      <c r="F251" s="29"/>
      <c r="G251" s="29"/>
      <c r="H251" s="29"/>
      <c r="I251" s="29"/>
      <c r="J251" s="34"/>
      <c r="K251" s="34"/>
      <c r="U251" s="12">
        <f t="shared" si="38"/>
        <v>-1</v>
      </c>
      <c r="V251" s="9">
        <f t="shared" si="39"/>
        <v>207</v>
      </c>
      <c r="W251" s="24">
        <f t="shared" si="40"/>
        <v>-206</v>
      </c>
      <c r="X251" s="24">
        <f t="shared" si="41"/>
        <v>-209</v>
      </c>
    </row>
    <row r="252" spans="1:24" ht="12.75">
      <c r="A252" s="30"/>
      <c r="B252" s="29"/>
      <c r="C252" s="30"/>
      <c r="D252" s="30"/>
      <c r="E252" s="29"/>
      <c r="F252" s="29"/>
      <c r="G252" s="29"/>
      <c r="H252" s="29"/>
      <c r="I252" s="29"/>
      <c r="J252" s="34"/>
      <c r="K252" s="34"/>
      <c r="U252" s="12">
        <f t="shared" si="38"/>
        <v>-1</v>
      </c>
      <c r="V252" s="9">
        <f t="shared" si="39"/>
        <v>208</v>
      </c>
      <c r="W252" s="24">
        <f t="shared" si="40"/>
        <v>-207</v>
      </c>
      <c r="X252" s="24">
        <f t="shared" si="41"/>
        <v>-210</v>
      </c>
    </row>
    <row r="253" spans="1:24" ht="12.75">
      <c r="A253" s="30"/>
      <c r="B253" s="29"/>
      <c r="C253" s="30"/>
      <c r="D253" s="30"/>
      <c r="E253" s="29"/>
      <c r="F253" s="29"/>
      <c r="G253" s="29"/>
      <c r="H253" s="29"/>
      <c r="I253" s="29"/>
      <c r="J253" s="34"/>
      <c r="K253" s="34"/>
      <c r="U253" s="12">
        <f t="shared" si="38"/>
        <v>-1</v>
      </c>
      <c r="V253" s="9">
        <f t="shared" si="39"/>
        <v>209</v>
      </c>
      <c r="W253" s="24">
        <f t="shared" si="40"/>
        <v>-208</v>
      </c>
      <c r="X253" s="24">
        <f t="shared" si="41"/>
        <v>-211</v>
      </c>
    </row>
    <row r="254" spans="1:24" ht="12.75">
      <c r="A254" s="30"/>
      <c r="B254" s="29"/>
      <c r="C254" s="30"/>
      <c r="D254" s="30"/>
      <c r="E254" s="29"/>
      <c r="F254" s="29"/>
      <c r="G254" s="29"/>
      <c r="H254" s="29"/>
      <c r="I254" s="29"/>
      <c r="J254" s="34"/>
      <c r="K254" s="34"/>
      <c r="U254" s="12">
        <f t="shared" si="38"/>
        <v>-1</v>
      </c>
      <c r="V254" s="9">
        <f t="shared" si="39"/>
        <v>210</v>
      </c>
      <c r="W254" s="24">
        <f t="shared" si="40"/>
        <v>-209</v>
      </c>
      <c r="X254" s="24">
        <f t="shared" si="41"/>
        <v>-212</v>
      </c>
    </row>
    <row r="255" spans="1:24" ht="12.75">
      <c r="A255" s="30"/>
      <c r="B255" s="29"/>
      <c r="C255" s="30"/>
      <c r="D255" s="30"/>
      <c r="E255" s="29"/>
      <c r="F255" s="29"/>
      <c r="G255" s="29"/>
      <c r="H255" s="29"/>
      <c r="I255" s="29"/>
      <c r="J255" s="34"/>
      <c r="K255" s="34"/>
      <c r="U255" s="12">
        <f t="shared" si="38"/>
        <v>-1</v>
      </c>
      <c r="V255" s="9">
        <f t="shared" si="39"/>
        <v>211</v>
      </c>
      <c r="W255" s="24">
        <f t="shared" si="40"/>
        <v>-210</v>
      </c>
      <c r="X255" s="24">
        <f t="shared" si="41"/>
        <v>-213</v>
      </c>
    </row>
    <row r="256" spans="1:24" ht="12.75">
      <c r="A256" s="30"/>
      <c r="B256" s="29"/>
      <c r="C256" s="30"/>
      <c r="D256" s="30"/>
      <c r="E256" s="29"/>
      <c r="F256" s="29"/>
      <c r="G256" s="29"/>
      <c r="H256" s="29"/>
      <c r="I256" s="29"/>
      <c r="J256" s="34"/>
      <c r="K256" s="34"/>
      <c r="U256" s="12">
        <f t="shared" si="38"/>
        <v>-1</v>
      </c>
      <c r="V256" s="9">
        <f t="shared" si="39"/>
        <v>212</v>
      </c>
      <c r="W256" s="24">
        <f t="shared" si="40"/>
        <v>-211</v>
      </c>
      <c r="X256" s="24">
        <f t="shared" si="41"/>
        <v>-214</v>
      </c>
    </row>
    <row r="257" spans="1:24" ht="12.75">
      <c r="A257" s="30"/>
      <c r="B257" s="29"/>
      <c r="C257" s="30"/>
      <c r="D257" s="30"/>
      <c r="E257" s="29"/>
      <c r="F257" s="29"/>
      <c r="G257" s="29"/>
      <c r="H257" s="29"/>
      <c r="I257" s="29"/>
      <c r="J257" s="34"/>
      <c r="K257" s="34"/>
      <c r="U257" s="12">
        <f t="shared" si="38"/>
        <v>-1</v>
      </c>
      <c r="V257" s="9">
        <f t="shared" si="39"/>
        <v>213</v>
      </c>
      <c r="W257" s="24">
        <f t="shared" si="40"/>
        <v>-212</v>
      </c>
      <c r="X257" s="24">
        <f t="shared" si="41"/>
        <v>-215</v>
      </c>
    </row>
    <row r="258" spans="1:24" ht="12.75">
      <c r="A258" s="30"/>
      <c r="B258" s="29"/>
      <c r="C258" s="30"/>
      <c r="D258" s="30"/>
      <c r="E258" s="29"/>
      <c r="F258" s="29"/>
      <c r="G258" s="29"/>
      <c r="H258" s="29"/>
      <c r="I258" s="29"/>
      <c r="J258" s="34"/>
      <c r="K258" s="34"/>
      <c r="U258" s="12">
        <f t="shared" si="38"/>
        <v>-1</v>
      </c>
      <c r="V258" s="9">
        <f t="shared" si="39"/>
        <v>214</v>
      </c>
      <c r="W258" s="24">
        <f t="shared" si="40"/>
        <v>-213</v>
      </c>
      <c r="X258" s="24">
        <f t="shared" si="41"/>
        <v>-216</v>
      </c>
    </row>
    <row r="259" spans="1:24" ht="12.75">
      <c r="A259" s="30"/>
      <c r="B259" s="29"/>
      <c r="C259" s="30"/>
      <c r="D259" s="30"/>
      <c r="E259" s="29"/>
      <c r="F259" s="29"/>
      <c r="G259" s="29"/>
      <c r="H259" s="29"/>
      <c r="I259" s="29"/>
      <c r="J259" s="34"/>
      <c r="K259" s="34"/>
      <c r="U259" s="12">
        <f t="shared" si="38"/>
        <v>-1</v>
      </c>
      <c r="V259" s="9">
        <f t="shared" si="39"/>
        <v>215</v>
      </c>
      <c r="W259" s="24">
        <f t="shared" si="40"/>
        <v>-214</v>
      </c>
      <c r="X259" s="24">
        <f t="shared" si="41"/>
        <v>-217</v>
      </c>
    </row>
    <row r="260" spans="1:24" ht="12.75">
      <c r="A260" s="30"/>
      <c r="B260" s="29"/>
      <c r="C260" s="30"/>
      <c r="D260" s="30"/>
      <c r="E260" s="29"/>
      <c r="F260" s="29"/>
      <c r="G260" s="29"/>
      <c r="H260" s="29"/>
      <c r="I260" s="29"/>
      <c r="J260" s="34"/>
      <c r="K260" s="34"/>
      <c r="U260" s="12">
        <f t="shared" si="38"/>
        <v>-1</v>
      </c>
      <c r="V260" s="9">
        <f t="shared" si="39"/>
        <v>216</v>
      </c>
      <c r="W260" s="24">
        <f t="shared" si="40"/>
        <v>-215</v>
      </c>
      <c r="X260" s="24">
        <f t="shared" si="41"/>
        <v>-218</v>
      </c>
    </row>
    <row r="261" spans="1:24" ht="12.75">
      <c r="A261" s="30"/>
      <c r="B261" s="29"/>
      <c r="C261" s="30"/>
      <c r="D261" s="30"/>
      <c r="E261" s="29"/>
      <c r="F261" s="29"/>
      <c r="G261" s="29"/>
      <c r="H261" s="29"/>
      <c r="I261" s="29"/>
      <c r="J261" s="34"/>
      <c r="K261" s="34"/>
      <c r="U261" s="12">
        <f t="shared" si="38"/>
        <v>-1</v>
      </c>
      <c r="V261" s="9">
        <f t="shared" si="39"/>
        <v>217</v>
      </c>
      <c r="W261" s="24">
        <f t="shared" si="40"/>
        <v>-216</v>
      </c>
      <c r="X261" s="24">
        <f t="shared" si="41"/>
        <v>-219</v>
      </c>
    </row>
    <row r="262" spans="1:24" ht="12.75">
      <c r="A262" s="30"/>
      <c r="B262" s="29"/>
      <c r="C262" s="30"/>
      <c r="D262" s="30"/>
      <c r="E262" s="29"/>
      <c r="F262" s="29"/>
      <c r="G262" s="29"/>
      <c r="H262" s="29"/>
      <c r="I262" s="29"/>
      <c r="J262" s="34"/>
      <c r="K262" s="34"/>
      <c r="U262" s="12">
        <f t="shared" si="38"/>
        <v>-1</v>
      </c>
      <c r="V262" s="9">
        <f t="shared" si="39"/>
        <v>218</v>
      </c>
      <c r="W262" s="24">
        <f t="shared" si="40"/>
        <v>-217</v>
      </c>
      <c r="X262" s="24">
        <f t="shared" si="41"/>
        <v>-220</v>
      </c>
    </row>
    <row r="263" spans="1:24" ht="12.75">
      <c r="A263" s="30"/>
      <c r="B263" s="29"/>
      <c r="C263" s="30"/>
      <c r="D263" s="30"/>
      <c r="E263" s="29"/>
      <c r="F263" s="29"/>
      <c r="G263" s="29"/>
      <c r="H263" s="29"/>
      <c r="I263" s="29"/>
      <c r="J263" s="34"/>
      <c r="K263" s="34"/>
      <c r="U263" s="12">
        <f t="shared" si="38"/>
        <v>-1</v>
      </c>
      <c r="V263" s="9">
        <f t="shared" si="39"/>
        <v>219</v>
      </c>
      <c r="W263" s="24">
        <f t="shared" si="40"/>
        <v>-218</v>
      </c>
      <c r="X263" s="24">
        <f t="shared" si="41"/>
        <v>-221</v>
      </c>
    </row>
    <row r="264" spans="1:24" ht="12.75">
      <c r="A264" s="30"/>
      <c r="B264" s="29"/>
      <c r="C264" s="30"/>
      <c r="D264" s="30"/>
      <c r="E264" s="29"/>
      <c r="F264" s="29"/>
      <c r="G264" s="29"/>
      <c r="H264" s="29"/>
      <c r="I264" s="29"/>
      <c r="J264" s="34"/>
      <c r="K264" s="34"/>
      <c r="U264" s="12">
        <f t="shared" si="38"/>
        <v>-1</v>
      </c>
      <c r="V264" s="9">
        <f t="shared" si="39"/>
        <v>220</v>
      </c>
      <c r="W264" s="24">
        <f t="shared" si="40"/>
        <v>-219</v>
      </c>
      <c r="X264" s="24">
        <f t="shared" si="41"/>
        <v>-222</v>
      </c>
    </row>
    <row r="265" spans="1:24" ht="12.75">
      <c r="A265" s="30"/>
      <c r="B265" s="29"/>
      <c r="C265" s="30"/>
      <c r="D265" s="30"/>
      <c r="E265" s="29"/>
      <c r="F265" s="29"/>
      <c r="G265" s="29"/>
      <c r="H265" s="29"/>
      <c r="I265" s="29"/>
      <c r="J265" s="34"/>
      <c r="K265" s="34"/>
      <c r="U265" s="12">
        <f t="shared" si="38"/>
        <v>-1</v>
      </c>
      <c r="V265" s="9">
        <f t="shared" si="39"/>
        <v>221</v>
      </c>
      <c r="W265" s="24">
        <f t="shared" si="40"/>
        <v>-220</v>
      </c>
      <c r="X265" s="24">
        <f t="shared" si="41"/>
        <v>-223</v>
      </c>
    </row>
    <row r="266" spans="1:24" ht="12.75">
      <c r="A266" s="30"/>
      <c r="B266" s="29"/>
      <c r="C266" s="30"/>
      <c r="D266" s="30"/>
      <c r="E266" s="29"/>
      <c r="F266" s="29"/>
      <c r="G266" s="29"/>
      <c r="H266" s="29"/>
      <c r="I266" s="29"/>
      <c r="J266" s="34"/>
      <c r="K266" s="34"/>
      <c r="U266" s="12">
        <f t="shared" si="38"/>
        <v>-1</v>
      </c>
      <c r="V266" s="9">
        <f t="shared" si="39"/>
        <v>222</v>
      </c>
      <c r="W266" s="24">
        <f t="shared" si="40"/>
        <v>-221</v>
      </c>
      <c r="X266" s="24">
        <f t="shared" si="41"/>
        <v>-224</v>
      </c>
    </row>
    <row r="267" spans="1:24" ht="12.75">
      <c r="A267" s="30"/>
      <c r="B267" s="29"/>
      <c r="C267" s="30"/>
      <c r="D267" s="30"/>
      <c r="E267" s="29"/>
      <c r="F267" s="29"/>
      <c r="G267" s="29"/>
      <c r="H267" s="29"/>
      <c r="I267" s="29"/>
      <c r="J267" s="34"/>
      <c r="K267" s="34"/>
      <c r="U267" s="12">
        <f t="shared" si="38"/>
        <v>-1</v>
      </c>
      <c r="V267" s="9">
        <f t="shared" si="39"/>
        <v>223</v>
      </c>
      <c r="W267" s="24">
        <f t="shared" si="40"/>
        <v>-222</v>
      </c>
      <c r="X267" s="24">
        <f t="shared" si="41"/>
        <v>-225</v>
      </c>
    </row>
    <row r="268" spans="1:24" ht="12.75">
      <c r="A268" s="30"/>
      <c r="B268" s="29"/>
      <c r="C268" s="30"/>
      <c r="D268" s="30"/>
      <c r="E268" s="29"/>
      <c r="F268" s="29"/>
      <c r="G268" s="29"/>
      <c r="H268" s="29"/>
      <c r="I268" s="29"/>
      <c r="J268" s="34"/>
      <c r="K268" s="34"/>
      <c r="U268" s="12">
        <f t="shared" si="38"/>
        <v>-1</v>
      </c>
      <c r="V268" s="9">
        <f t="shared" si="39"/>
        <v>224</v>
      </c>
      <c r="W268" s="24">
        <f t="shared" si="40"/>
        <v>-223</v>
      </c>
      <c r="X268" s="24">
        <f t="shared" si="41"/>
        <v>-226</v>
      </c>
    </row>
    <row r="269" spans="1:24" ht="12.75">
      <c r="A269" s="30"/>
      <c r="B269" s="29"/>
      <c r="C269" s="30"/>
      <c r="D269" s="30"/>
      <c r="E269" s="29"/>
      <c r="F269" s="29"/>
      <c r="G269" s="29"/>
      <c r="H269" s="29"/>
      <c r="I269" s="29"/>
      <c r="J269" s="34"/>
      <c r="K269" s="34"/>
      <c r="U269" s="12">
        <f t="shared" si="38"/>
        <v>-1</v>
      </c>
      <c r="V269" s="9">
        <f t="shared" si="39"/>
        <v>225</v>
      </c>
      <c r="W269" s="24">
        <f t="shared" si="40"/>
        <v>-224</v>
      </c>
      <c r="X269" s="24">
        <f t="shared" si="41"/>
        <v>-227</v>
      </c>
    </row>
    <row r="270" spans="1:24" ht="12.75">
      <c r="A270" s="30"/>
      <c r="B270" s="29"/>
      <c r="C270" s="30"/>
      <c r="D270" s="30"/>
      <c r="E270" s="29"/>
      <c r="F270" s="29"/>
      <c r="G270" s="29"/>
      <c r="H270" s="29"/>
      <c r="I270" s="29"/>
      <c r="J270" s="34"/>
      <c r="K270" s="34"/>
      <c r="U270" s="12">
        <f t="shared" si="38"/>
        <v>-1</v>
      </c>
      <c r="V270" s="9">
        <f t="shared" si="39"/>
        <v>226</v>
      </c>
      <c r="W270" s="24">
        <f t="shared" si="40"/>
        <v>-225</v>
      </c>
      <c r="X270" s="24">
        <f t="shared" si="41"/>
        <v>-228</v>
      </c>
    </row>
    <row r="271" spans="1:24" ht="12.75">
      <c r="A271" s="30"/>
      <c r="B271" s="29"/>
      <c r="C271" s="30"/>
      <c r="D271" s="30"/>
      <c r="E271" s="29"/>
      <c r="F271" s="29"/>
      <c r="G271" s="29"/>
      <c r="H271" s="29"/>
      <c r="I271" s="29"/>
      <c r="J271" s="34"/>
      <c r="K271" s="34"/>
      <c r="U271" s="12">
        <f t="shared" si="38"/>
        <v>-1</v>
      </c>
      <c r="V271" s="9">
        <f t="shared" si="39"/>
        <v>227</v>
      </c>
      <c r="W271" s="24">
        <f t="shared" si="40"/>
        <v>-226</v>
      </c>
      <c r="X271" s="24">
        <f t="shared" si="41"/>
        <v>-229</v>
      </c>
    </row>
    <row r="272" spans="1:24" ht="12.75">
      <c r="A272" s="30"/>
      <c r="B272" s="29"/>
      <c r="C272" s="30"/>
      <c r="D272" s="30"/>
      <c r="E272" s="29"/>
      <c r="F272" s="29"/>
      <c r="G272" s="29"/>
      <c r="H272" s="29"/>
      <c r="I272" s="29"/>
      <c r="J272" s="34"/>
      <c r="K272" s="34"/>
      <c r="U272" s="12">
        <f t="shared" si="38"/>
        <v>-1</v>
      </c>
      <c r="V272" s="9">
        <f t="shared" si="39"/>
        <v>228</v>
      </c>
      <c r="W272" s="24">
        <f t="shared" si="40"/>
        <v>-227</v>
      </c>
      <c r="X272" s="24">
        <f t="shared" si="41"/>
        <v>-230</v>
      </c>
    </row>
    <row r="273" spans="1:24" ht="12.75">
      <c r="A273" s="30"/>
      <c r="B273" s="29"/>
      <c r="C273" s="30"/>
      <c r="D273" s="30"/>
      <c r="E273" s="29"/>
      <c r="F273" s="29"/>
      <c r="G273" s="29"/>
      <c r="H273" s="29"/>
      <c r="I273" s="29"/>
      <c r="J273" s="34"/>
      <c r="K273" s="34"/>
      <c r="U273" s="12">
        <f t="shared" si="38"/>
        <v>-1</v>
      </c>
      <c r="V273" s="9">
        <f t="shared" si="39"/>
        <v>229</v>
      </c>
      <c r="W273" s="24">
        <f t="shared" si="40"/>
        <v>-228</v>
      </c>
      <c r="X273" s="24">
        <f t="shared" si="41"/>
        <v>-231</v>
      </c>
    </row>
    <row r="274" spans="1:24" ht="12.75">
      <c r="A274" s="30"/>
      <c r="B274" s="29"/>
      <c r="C274" s="30"/>
      <c r="D274" s="30"/>
      <c r="E274" s="29"/>
      <c r="F274" s="29"/>
      <c r="G274" s="29"/>
      <c r="H274" s="29"/>
      <c r="I274" s="29"/>
      <c r="J274" s="34"/>
      <c r="K274" s="34"/>
      <c r="U274" s="12">
        <f t="shared" si="38"/>
        <v>-1</v>
      </c>
      <c r="V274" s="9">
        <f t="shared" si="39"/>
        <v>230</v>
      </c>
      <c r="W274" s="24">
        <f t="shared" si="40"/>
        <v>-229</v>
      </c>
      <c r="X274" s="24">
        <f t="shared" si="41"/>
        <v>-232</v>
      </c>
    </row>
    <row r="275" spans="1:24" ht="12.75">
      <c r="A275" s="30"/>
      <c r="B275" s="29"/>
      <c r="C275" s="30"/>
      <c r="D275" s="30"/>
      <c r="E275" s="29"/>
      <c r="F275" s="29"/>
      <c r="G275" s="29"/>
      <c r="H275" s="29"/>
      <c r="I275" s="29"/>
      <c r="J275" s="34"/>
      <c r="K275" s="34"/>
      <c r="U275" s="12">
        <f t="shared" si="38"/>
        <v>-1</v>
      </c>
      <c r="V275" s="9">
        <f t="shared" si="39"/>
        <v>231</v>
      </c>
      <c r="W275" s="24">
        <f t="shared" si="40"/>
        <v>-230</v>
      </c>
      <c r="X275" s="24">
        <f t="shared" si="41"/>
        <v>-233</v>
      </c>
    </row>
    <row r="276" spans="1:24" ht="12.75">
      <c r="A276" s="30"/>
      <c r="B276" s="29"/>
      <c r="C276" s="30"/>
      <c r="D276" s="30"/>
      <c r="E276" s="29"/>
      <c r="F276" s="29"/>
      <c r="G276" s="29"/>
      <c r="H276" s="29"/>
      <c r="I276" s="29"/>
      <c r="J276" s="34"/>
      <c r="K276" s="34"/>
      <c r="U276" s="12">
        <f t="shared" si="38"/>
        <v>-1</v>
      </c>
      <c r="V276" s="9">
        <f t="shared" si="39"/>
        <v>232</v>
      </c>
      <c r="W276" s="24">
        <f t="shared" si="40"/>
        <v>-231</v>
      </c>
      <c r="X276" s="24">
        <f t="shared" si="41"/>
        <v>-234</v>
      </c>
    </row>
    <row r="277" spans="1:24" ht="12.75">
      <c r="A277" s="30"/>
      <c r="B277" s="29"/>
      <c r="C277" s="30"/>
      <c r="D277" s="30"/>
      <c r="E277" s="29"/>
      <c r="F277" s="29"/>
      <c r="G277" s="29"/>
      <c r="H277" s="29"/>
      <c r="I277" s="29"/>
      <c r="J277" s="34"/>
      <c r="K277" s="34"/>
      <c r="U277" s="12">
        <f t="shared" si="38"/>
        <v>-1</v>
      </c>
      <c r="V277" s="9">
        <f t="shared" si="39"/>
        <v>233</v>
      </c>
      <c r="W277" s="24">
        <f t="shared" si="40"/>
        <v>-232</v>
      </c>
      <c r="X277" s="24">
        <f t="shared" si="41"/>
        <v>-235</v>
      </c>
    </row>
    <row r="278" spans="1:24" ht="12.75">
      <c r="A278" s="30"/>
      <c r="B278" s="29"/>
      <c r="C278" s="30"/>
      <c r="D278" s="30"/>
      <c r="E278" s="29"/>
      <c r="F278" s="29"/>
      <c r="G278" s="29"/>
      <c r="H278" s="29"/>
      <c r="I278" s="29"/>
      <c r="J278" s="34"/>
      <c r="K278" s="34"/>
      <c r="U278" s="12">
        <f t="shared" si="38"/>
        <v>-1</v>
      </c>
      <c r="V278" s="9">
        <f t="shared" si="39"/>
        <v>234</v>
      </c>
      <c r="W278" s="24">
        <f t="shared" si="40"/>
        <v>-233</v>
      </c>
      <c r="X278" s="24">
        <f t="shared" si="41"/>
        <v>-236</v>
      </c>
    </row>
    <row r="279" spans="1:24" ht="12.75">
      <c r="A279" s="30"/>
      <c r="B279" s="29"/>
      <c r="C279" s="30"/>
      <c r="D279" s="30"/>
      <c r="E279" s="29"/>
      <c r="F279" s="29"/>
      <c r="G279" s="29"/>
      <c r="H279" s="29"/>
      <c r="I279" s="29"/>
      <c r="J279" s="34"/>
      <c r="K279" s="34"/>
      <c r="U279" s="12">
        <f t="shared" si="38"/>
        <v>-1</v>
      </c>
      <c r="V279" s="9">
        <f t="shared" si="39"/>
        <v>235</v>
      </c>
      <c r="W279" s="24">
        <f t="shared" si="40"/>
        <v>-234</v>
      </c>
      <c r="X279" s="24">
        <f t="shared" si="41"/>
        <v>-237</v>
      </c>
    </row>
    <row r="280" spans="1:24" ht="12.75">
      <c r="A280" s="30"/>
      <c r="B280" s="29"/>
      <c r="C280" s="30"/>
      <c r="D280" s="30"/>
      <c r="E280" s="29"/>
      <c r="F280" s="29"/>
      <c r="G280" s="29"/>
      <c r="H280" s="29"/>
      <c r="I280" s="29"/>
      <c r="J280" s="34"/>
      <c r="K280" s="34"/>
      <c r="U280" s="12">
        <f t="shared" si="38"/>
        <v>-1</v>
      </c>
      <c r="V280" s="9">
        <f t="shared" si="39"/>
        <v>236</v>
      </c>
      <c r="W280" s="24">
        <f t="shared" si="40"/>
        <v>-235</v>
      </c>
      <c r="X280" s="24">
        <f t="shared" si="41"/>
        <v>-238</v>
      </c>
    </row>
    <row r="281" spans="1:24" ht="12.75">
      <c r="A281" s="30"/>
      <c r="B281" s="29"/>
      <c r="C281" s="30"/>
      <c r="D281" s="30"/>
      <c r="E281" s="29"/>
      <c r="F281" s="29"/>
      <c r="G281" s="29"/>
      <c r="H281" s="29"/>
      <c r="I281" s="29"/>
      <c r="J281" s="34"/>
      <c r="K281" s="34"/>
      <c r="U281" s="12">
        <f t="shared" si="38"/>
        <v>-1</v>
      </c>
      <c r="V281" s="9">
        <f t="shared" si="39"/>
        <v>237</v>
      </c>
      <c r="W281" s="24">
        <f t="shared" si="40"/>
        <v>-236</v>
      </c>
      <c r="X281" s="24">
        <f t="shared" si="41"/>
        <v>-239</v>
      </c>
    </row>
    <row r="282" spans="1:24" ht="12.75">
      <c r="A282" s="30"/>
      <c r="B282" s="29"/>
      <c r="C282" s="30"/>
      <c r="D282" s="30"/>
      <c r="E282" s="29"/>
      <c r="F282" s="29"/>
      <c r="G282" s="29"/>
      <c r="H282" s="29"/>
      <c r="I282" s="29"/>
      <c r="J282" s="34"/>
      <c r="K282" s="34"/>
      <c r="U282" s="12">
        <f t="shared" si="38"/>
        <v>-1</v>
      </c>
      <c r="V282" s="9">
        <f t="shared" si="39"/>
        <v>238</v>
      </c>
      <c r="W282" s="24">
        <f t="shared" si="40"/>
        <v>-237</v>
      </c>
      <c r="X282" s="24">
        <f t="shared" si="41"/>
        <v>-240</v>
      </c>
    </row>
    <row r="283" spans="1:24" ht="12.75">
      <c r="A283" s="30"/>
      <c r="B283" s="29"/>
      <c r="C283" s="30"/>
      <c r="D283" s="30"/>
      <c r="E283" s="29"/>
      <c r="F283" s="29"/>
      <c r="G283" s="29"/>
      <c r="H283" s="29"/>
      <c r="I283" s="29"/>
      <c r="J283" s="34"/>
      <c r="K283" s="34"/>
      <c r="U283" s="12">
        <f t="shared" si="38"/>
        <v>-1</v>
      </c>
      <c r="V283" s="9">
        <f t="shared" si="39"/>
        <v>239</v>
      </c>
      <c r="W283" s="24">
        <f t="shared" si="40"/>
        <v>-238</v>
      </c>
      <c r="X283" s="24">
        <f t="shared" si="41"/>
        <v>-241</v>
      </c>
    </row>
    <row r="284" spans="1:24" ht="12.75">
      <c r="A284" s="30"/>
      <c r="B284" s="29"/>
      <c r="C284" s="30"/>
      <c r="D284" s="30"/>
      <c r="E284" s="29"/>
      <c r="F284" s="29"/>
      <c r="G284" s="29"/>
      <c r="H284" s="29"/>
      <c r="I284" s="29"/>
      <c r="J284" s="34"/>
      <c r="K284" s="34"/>
      <c r="U284" s="12">
        <f t="shared" si="38"/>
        <v>-1</v>
      </c>
      <c r="V284" s="9">
        <f t="shared" si="39"/>
        <v>240</v>
      </c>
      <c r="W284" s="24">
        <f t="shared" si="40"/>
        <v>-239</v>
      </c>
      <c r="X284" s="24">
        <f t="shared" si="41"/>
        <v>-242</v>
      </c>
    </row>
    <row r="285" spans="1:24" ht="12.75">
      <c r="A285" s="30"/>
      <c r="B285" s="29"/>
      <c r="C285" s="30"/>
      <c r="D285" s="30"/>
      <c r="E285" s="29"/>
      <c r="F285" s="29"/>
      <c r="G285" s="29"/>
      <c r="H285" s="29"/>
      <c r="I285" s="29"/>
      <c r="J285" s="34"/>
      <c r="K285" s="34"/>
      <c r="U285" s="12">
        <f t="shared" si="38"/>
        <v>-1</v>
      </c>
      <c r="V285" s="9">
        <f t="shared" si="39"/>
        <v>241</v>
      </c>
      <c r="W285" s="24">
        <f t="shared" si="40"/>
        <v>-240</v>
      </c>
      <c r="X285" s="24">
        <f t="shared" si="41"/>
        <v>-243</v>
      </c>
    </row>
    <row r="286" spans="1:24" ht="12.75">
      <c r="A286" s="30"/>
      <c r="B286" s="29"/>
      <c r="C286" s="30"/>
      <c r="D286" s="30"/>
      <c r="E286" s="29"/>
      <c r="F286" s="29"/>
      <c r="G286" s="29"/>
      <c r="H286" s="29"/>
      <c r="I286" s="29"/>
      <c r="J286" s="34"/>
      <c r="K286" s="34"/>
      <c r="U286" s="12">
        <f t="shared" si="38"/>
        <v>-1</v>
      </c>
      <c r="V286" s="9">
        <f t="shared" si="39"/>
        <v>242</v>
      </c>
      <c r="W286" s="24">
        <f t="shared" si="40"/>
        <v>-241</v>
      </c>
      <c r="X286" s="24">
        <f t="shared" si="41"/>
        <v>-244</v>
      </c>
    </row>
    <row r="287" spans="1:24" ht="12.75">
      <c r="A287" s="30"/>
      <c r="B287" s="29"/>
      <c r="C287" s="30"/>
      <c r="D287" s="30"/>
      <c r="E287" s="29"/>
      <c r="F287" s="29"/>
      <c r="G287" s="29"/>
      <c r="H287" s="29"/>
      <c r="I287" s="29"/>
      <c r="J287" s="34"/>
      <c r="K287" s="34"/>
      <c r="U287" s="12">
        <f t="shared" si="38"/>
        <v>-1</v>
      </c>
      <c r="V287" s="9">
        <f t="shared" si="39"/>
        <v>243</v>
      </c>
      <c r="W287" s="24">
        <f t="shared" si="40"/>
        <v>-242</v>
      </c>
      <c r="X287" s="24">
        <f t="shared" si="41"/>
        <v>-245</v>
      </c>
    </row>
    <row r="288" spans="1:24" ht="12.75">
      <c r="A288" s="30"/>
      <c r="B288" s="29"/>
      <c r="C288" s="30"/>
      <c r="D288" s="30"/>
      <c r="E288" s="29"/>
      <c r="F288" s="29"/>
      <c r="G288" s="29"/>
      <c r="H288" s="29"/>
      <c r="I288" s="29"/>
      <c r="J288" s="34"/>
      <c r="K288" s="34"/>
      <c r="U288" s="12">
        <f t="shared" si="38"/>
        <v>-1</v>
      </c>
      <c r="V288" s="9">
        <f t="shared" si="39"/>
        <v>244</v>
      </c>
      <c r="W288" s="24">
        <f t="shared" si="40"/>
        <v>-243</v>
      </c>
      <c r="X288" s="24">
        <f t="shared" si="41"/>
        <v>-246</v>
      </c>
    </row>
    <row r="289" spans="1:24" ht="12.75">
      <c r="A289" s="30"/>
      <c r="B289" s="29"/>
      <c r="C289" s="30"/>
      <c r="D289" s="30"/>
      <c r="E289" s="29"/>
      <c r="F289" s="29"/>
      <c r="G289" s="29"/>
      <c r="H289" s="29"/>
      <c r="I289" s="29"/>
      <c r="J289" s="34"/>
      <c r="K289" s="34"/>
      <c r="U289" s="12">
        <f t="shared" si="38"/>
        <v>-1</v>
      </c>
      <c r="V289" s="9">
        <f t="shared" si="39"/>
        <v>245</v>
      </c>
      <c r="W289" s="24">
        <f t="shared" si="40"/>
        <v>-244</v>
      </c>
      <c r="X289" s="24">
        <f t="shared" si="41"/>
        <v>-247</v>
      </c>
    </row>
    <row r="290" spans="1:24" ht="12.75">
      <c r="A290" s="30"/>
      <c r="B290" s="29"/>
      <c r="C290" s="30"/>
      <c r="D290" s="30"/>
      <c r="E290" s="29"/>
      <c r="F290" s="29"/>
      <c r="G290" s="29"/>
      <c r="H290" s="29"/>
      <c r="I290" s="29"/>
      <c r="J290" s="34"/>
      <c r="K290" s="34"/>
      <c r="U290" s="12">
        <f aca="true" t="shared" si="42" ref="U290:U332">IF(AND(U289&gt;=1,U289&lt;47),U289+1,IF(W290=0,1,IF(U289=47,U289+1,-1)))</f>
        <v>-1</v>
      </c>
      <c r="V290" s="9">
        <f t="shared" si="39"/>
        <v>246</v>
      </c>
      <c r="W290" s="24">
        <f t="shared" si="40"/>
        <v>-245</v>
      </c>
      <c r="X290" s="24">
        <f t="shared" si="41"/>
        <v>-248</v>
      </c>
    </row>
    <row r="291" spans="1:24" ht="12.75">
      <c r="A291" s="30"/>
      <c r="B291" s="29"/>
      <c r="C291" s="30"/>
      <c r="D291" s="30"/>
      <c r="E291" s="29"/>
      <c r="F291" s="29"/>
      <c r="G291" s="29"/>
      <c r="H291" s="29"/>
      <c r="I291" s="29"/>
      <c r="J291" s="34"/>
      <c r="K291" s="34"/>
      <c r="U291" s="12">
        <f t="shared" si="42"/>
        <v>-1</v>
      </c>
      <c r="V291" s="9">
        <f t="shared" si="39"/>
        <v>247</v>
      </c>
      <c r="W291" s="24">
        <f t="shared" si="40"/>
        <v>-246</v>
      </c>
      <c r="X291" s="24">
        <f t="shared" si="41"/>
        <v>-249</v>
      </c>
    </row>
    <row r="292" spans="1:24" ht="12.75">
      <c r="A292" s="30"/>
      <c r="B292" s="29"/>
      <c r="C292" s="30"/>
      <c r="D292" s="30"/>
      <c r="E292" s="29"/>
      <c r="F292" s="29"/>
      <c r="G292" s="29"/>
      <c r="H292" s="29"/>
      <c r="I292" s="29"/>
      <c r="J292" s="34"/>
      <c r="K292" s="34"/>
      <c r="U292" s="12">
        <f t="shared" si="42"/>
        <v>-1</v>
      </c>
      <c r="V292" s="9">
        <f t="shared" si="39"/>
        <v>248</v>
      </c>
      <c r="W292" s="24">
        <f t="shared" si="40"/>
        <v>-247</v>
      </c>
      <c r="X292" s="24">
        <f t="shared" si="41"/>
        <v>-250</v>
      </c>
    </row>
    <row r="293" spans="1:24" ht="12.75">
      <c r="A293" s="30"/>
      <c r="B293" s="29"/>
      <c r="C293" s="30"/>
      <c r="D293" s="30"/>
      <c r="E293" s="29"/>
      <c r="F293" s="29"/>
      <c r="G293" s="29"/>
      <c r="H293" s="29"/>
      <c r="I293" s="29"/>
      <c r="J293" s="34"/>
      <c r="K293" s="34"/>
      <c r="U293" s="12">
        <f t="shared" si="42"/>
        <v>-1</v>
      </c>
      <c r="V293" s="9">
        <f t="shared" si="39"/>
        <v>249</v>
      </c>
      <c r="W293" s="24">
        <f t="shared" si="40"/>
        <v>-248</v>
      </c>
      <c r="X293" s="24">
        <f t="shared" si="41"/>
        <v>-251</v>
      </c>
    </row>
    <row r="294" spans="1:24" ht="12.75">
      <c r="A294" s="30"/>
      <c r="B294" s="29"/>
      <c r="C294" s="30"/>
      <c r="D294" s="30"/>
      <c r="E294" s="29"/>
      <c r="F294" s="29"/>
      <c r="G294" s="29"/>
      <c r="H294" s="29"/>
      <c r="I294" s="29"/>
      <c r="J294" s="34"/>
      <c r="K294" s="34"/>
      <c r="U294" s="12">
        <f t="shared" si="42"/>
        <v>-1</v>
      </c>
      <c r="V294" s="9">
        <f t="shared" si="39"/>
        <v>250</v>
      </c>
      <c r="W294" s="24">
        <f t="shared" si="40"/>
        <v>-249</v>
      </c>
      <c r="X294" s="24">
        <f t="shared" si="41"/>
        <v>-252</v>
      </c>
    </row>
    <row r="295" spans="1:24" ht="12.75">
      <c r="A295" s="30"/>
      <c r="B295" s="29"/>
      <c r="C295" s="30"/>
      <c r="D295" s="30"/>
      <c r="E295" s="29"/>
      <c r="F295" s="29"/>
      <c r="G295" s="29"/>
      <c r="H295" s="29"/>
      <c r="I295" s="29"/>
      <c r="J295" s="34"/>
      <c r="K295" s="34"/>
      <c r="U295" s="12">
        <f t="shared" si="42"/>
        <v>-1</v>
      </c>
      <c r="V295" s="9">
        <f aca="true" t="shared" si="43" ref="V295:V332">IF(V294&gt;=1,V294+1,IF(W295=0,1,-1))</f>
        <v>251</v>
      </c>
      <c r="W295" s="24">
        <f aca="true" t="shared" si="44" ref="W295:W332">W294-1</f>
        <v>-250</v>
      </c>
      <c r="X295" s="24">
        <f aca="true" t="shared" si="45" ref="X295:X332">X294-1</f>
        <v>-253</v>
      </c>
    </row>
    <row r="296" spans="1:24" ht="12.75">
      <c r="A296" s="30"/>
      <c r="B296" s="29"/>
      <c r="C296" s="30"/>
      <c r="D296" s="30"/>
      <c r="E296" s="29"/>
      <c r="F296" s="29"/>
      <c r="G296" s="29"/>
      <c r="H296" s="29"/>
      <c r="I296" s="29"/>
      <c r="J296" s="34"/>
      <c r="K296" s="34"/>
      <c r="U296" s="12">
        <f t="shared" si="42"/>
        <v>-1</v>
      </c>
      <c r="V296" s="9">
        <f t="shared" si="43"/>
        <v>252</v>
      </c>
      <c r="W296" s="24">
        <f t="shared" si="44"/>
        <v>-251</v>
      </c>
      <c r="X296" s="24">
        <f t="shared" si="45"/>
        <v>-254</v>
      </c>
    </row>
    <row r="297" spans="1:24" ht="12.75">
      <c r="A297" s="30"/>
      <c r="B297" s="29"/>
      <c r="C297" s="30"/>
      <c r="D297" s="30"/>
      <c r="E297" s="29"/>
      <c r="F297" s="29"/>
      <c r="G297" s="29"/>
      <c r="H297" s="29"/>
      <c r="I297" s="29"/>
      <c r="J297" s="34"/>
      <c r="K297" s="34"/>
      <c r="U297" s="12">
        <f t="shared" si="42"/>
        <v>-1</v>
      </c>
      <c r="V297" s="9">
        <f t="shared" si="43"/>
        <v>253</v>
      </c>
      <c r="W297" s="24">
        <f t="shared" si="44"/>
        <v>-252</v>
      </c>
      <c r="X297" s="24">
        <f t="shared" si="45"/>
        <v>-255</v>
      </c>
    </row>
    <row r="298" spans="1:24" ht="12.75">
      <c r="A298" s="30"/>
      <c r="B298" s="29"/>
      <c r="C298" s="30"/>
      <c r="D298" s="30"/>
      <c r="E298" s="29"/>
      <c r="F298" s="29"/>
      <c r="G298" s="29"/>
      <c r="H298" s="29"/>
      <c r="I298" s="29"/>
      <c r="J298" s="34"/>
      <c r="K298" s="34"/>
      <c r="U298" s="12">
        <f t="shared" si="42"/>
        <v>-1</v>
      </c>
      <c r="V298" s="9">
        <f t="shared" si="43"/>
        <v>254</v>
      </c>
      <c r="W298" s="24">
        <f t="shared" si="44"/>
        <v>-253</v>
      </c>
      <c r="X298" s="24">
        <f t="shared" si="45"/>
        <v>-256</v>
      </c>
    </row>
    <row r="299" spans="1:24" ht="12.75">
      <c r="A299" s="30"/>
      <c r="B299" s="29"/>
      <c r="C299" s="30"/>
      <c r="D299" s="30"/>
      <c r="E299" s="29"/>
      <c r="F299" s="29"/>
      <c r="G299" s="29"/>
      <c r="H299" s="29"/>
      <c r="I299" s="29"/>
      <c r="J299" s="34"/>
      <c r="K299" s="34"/>
      <c r="U299" s="12">
        <f t="shared" si="42"/>
        <v>-1</v>
      </c>
      <c r="V299" s="9">
        <f t="shared" si="43"/>
        <v>255</v>
      </c>
      <c r="W299" s="24">
        <f t="shared" si="44"/>
        <v>-254</v>
      </c>
      <c r="X299" s="24">
        <f t="shared" si="45"/>
        <v>-257</v>
      </c>
    </row>
    <row r="300" spans="1:24" ht="12.75">
      <c r="A300" s="30"/>
      <c r="B300" s="29"/>
      <c r="C300" s="30"/>
      <c r="D300" s="30"/>
      <c r="E300" s="29"/>
      <c r="F300" s="29"/>
      <c r="G300" s="29"/>
      <c r="H300" s="29"/>
      <c r="I300" s="29"/>
      <c r="J300" s="34"/>
      <c r="K300" s="34"/>
      <c r="U300" s="12">
        <f t="shared" si="42"/>
        <v>-1</v>
      </c>
      <c r="V300" s="9">
        <f t="shared" si="43"/>
        <v>256</v>
      </c>
      <c r="W300" s="24">
        <f t="shared" si="44"/>
        <v>-255</v>
      </c>
      <c r="X300" s="24">
        <f t="shared" si="45"/>
        <v>-258</v>
      </c>
    </row>
    <row r="301" spans="1:24" ht="12.75">
      <c r="A301" s="30"/>
      <c r="B301" s="29"/>
      <c r="C301" s="30"/>
      <c r="D301" s="30"/>
      <c r="E301" s="29"/>
      <c r="F301" s="29"/>
      <c r="G301" s="29"/>
      <c r="H301" s="29"/>
      <c r="I301" s="29"/>
      <c r="J301" s="34"/>
      <c r="K301" s="34"/>
      <c r="U301" s="12">
        <f t="shared" si="42"/>
        <v>-1</v>
      </c>
      <c r="V301" s="9">
        <f t="shared" si="43"/>
        <v>257</v>
      </c>
      <c r="W301" s="24">
        <f t="shared" si="44"/>
        <v>-256</v>
      </c>
      <c r="X301" s="24">
        <f t="shared" si="45"/>
        <v>-259</v>
      </c>
    </row>
    <row r="302" spans="1:24" ht="12.75">
      <c r="A302" s="30"/>
      <c r="B302" s="29"/>
      <c r="C302" s="30"/>
      <c r="D302" s="30"/>
      <c r="E302" s="29"/>
      <c r="F302" s="29"/>
      <c r="G302" s="29"/>
      <c r="H302" s="29"/>
      <c r="I302" s="29"/>
      <c r="J302" s="34"/>
      <c r="K302" s="34"/>
      <c r="U302" s="12">
        <f t="shared" si="42"/>
        <v>-1</v>
      </c>
      <c r="V302" s="9">
        <f t="shared" si="43"/>
        <v>258</v>
      </c>
      <c r="W302" s="24">
        <f t="shared" si="44"/>
        <v>-257</v>
      </c>
      <c r="X302" s="24">
        <f t="shared" si="45"/>
        <v>-260</v>
      </c>
    </row>
    <row r="303" spans="1:24" ht="12.75">
      <c r="A303" s="30"/>
      <c r="B303" s="29"/>
      <c r="C303" s="30"/>
      <c r="D303" s="30"/>
      <c r="E303" s="29"/>
      <c r="F303" s="29"/>
      <c r="G303" s="29"/>
      <c r="H303" s="29"/>
      <c r="I303" s="29"/>
      <c r="J303" s="34"/>
      <c r="K303" s="34"/>
      <c r="U303" s="12">
        <f t="shared" si="42"/>
        <v>-1</v>
      </c>
      <c r="V303" s="9">
        <f t="shared" si="43"/>
        <v>259</v>
      </c>
      <c r="W303" s="24">
        <f t="shared" si="44"/>
        <v>-258</v>
      </c>
      <c r="X303" s="24">
        <f t="shared" si="45"/>
        <v>-261</v>
      </c>
    </row>
    <row r="304" spans="1:24" ht="12.75">
      <c r="A304" s="30"/>
      <c r="B304" s="29"/>
      <c r="C304" s="30"/>
      <c r="D304" s="30"/>
      <c r="E304" s="29"/>
      <c r="F304" s="29"/>
      <c r="G304" s="29"/>
      <c r="H304" s="29"/>
      <c r="I304" s="29"/>
      <c r="J304" s="34"/>
      <c r="K304" s="34"/>
      <c r="U304" s="12">
        <f t="shared" si="42"/>
        <v>-1</v>
      </c>
      <c r="V304" s="9">
        <f t="shared" si="43"/>
        <v>260</v>
      </c>
      <c r="W304" s="24">
        <f t="shared" si="44"/>
        <v>-259</v>
      </c>
      <c r="X304" s="24">
        <f t="shared" si="45"/>
        <v>-262</v>
      </c>
    </row>
    <row r="305" spans="1:24" ht="12.75">
      <c r="A305" s="30"/>
      <c r="B305" s="29"/>
      <c r="C305" s="30"/>
      <c r="D305" s="30"/>
      <c r="E305" s="29"/>
      <c r="F305" s="29"/>
      <c r="G305" s="29"/>
      <c r="H305" s="29"/>
      <c r="I305" s="29"/>
      <c r="J305" s="34"/>
      <c r="K305" s="34"/>
      <c r="U305" s="12">
        <f t="shared" si="42"/>
        <v>-1</v>
      </c>
      <c r="V305" s="9">
        <f t="shared" si="43"/>
        <v>261</v>
      </c>
      <c r="W305" s="24">
        <f t="shared" si="44"/>
        <v>-260</v>
      </c>
      <c r="X305" s="24">
        <f t="shared" si="45"/>
        <v>-263</v>
      </c>
    </row>
    <row r="306" spans="1:24" ht="12.75">
      <c r="A306" s="30"/>
      <c r="B306" s="29"/>
      <c r="C306" s="30"/>
      <c r="D306" s="30"/>
      <c r="E306" s="29"/>
      <c r="F306" s="29"/>
      <c r="G306" s="29"/>
      <c r="H306" s="29"/>
      <c r="I306" s="29"/>
      <c r="J306" s="34"/>
      <c r="K306" s="34"/>
      <c r="U306" s="12">
        <f t="shared" si="42"/>
        <v>-1</v>
      </c>
      <c r="V306" s="9">
        <f t="shared" si="43"/>
        <v>262</v>
      </c>
      <c r="W306" s="24">
        <f t="shared" si="44"/>
        <v>-261</v>
      </c>
      <c r="X306" s="24">
        <f t="shared" si="45"/>
        <v>-264</v>
      </c>
    </row>
    <row r="307" spans="1:24" ht="12.75">
      <c r="A307" s="30"/>
      <c r="B307" s="29"/>
      <c r="C307" s="30"/>
      <c r="D307" s="30"/>
      <c r="E307" s="29"/>
      <c r="F307" s="29"/>
      <c r="G307" s="29"/>
      <c r="H307" s="29"/>
      <c r="I307" s="29"/>
      <c r="J307" s="34"/>
      <c r="K307" s="34"/>
      <c r="U307" s="12">
        <f t="shared" si="42"/>
        <v>-1</v>
      </c>
      <c r="V307" s="9">
        <f t="shared" si="43"/>
        <v>263</v>
      </c>
      <c r="W307" s="24">
        <f t="shared" si="44"/>
        <v>-262</v>
      </c>
      <c r="X307" s="24">
        <f t="shared" si="45"/>
        <v>-265</v>
      </c>
    </row>
    <row r="308" spans="1:24" ht="12.75">
      <c r="A308" s="30"/>
      <c r="B308" s="29"/>
      <c r="C308" s="30"/>
      <c r="D308" s="30"/>
      <c r="E308" s="29"/>
      <c r="F308" s="29"/>
      <c r="G308" s="29"/>
      <c r="H308" s="29"/>
      <c r="I308" s="29"/>
      <c r="J308" s="34"/>
      <c r="K308" s="34"/>
      <c r="U308" s="12">
        <f t="shared" si="42"/>
        <v>-1</v>
      </c>
      <c r="V308" s="9">
        <f t="shared" si="43"/>
        <v>264</v>
      </c>
      <c r="W308" s="24">
        <f t="shared" si="44"/>
        <v>-263</v>
      </c>
      <c r="X308" s="24">
        <f t="shared" si="45"/>
        <v>-266</v>
      </c>
    </row>
    <row r="309" spans="1:24" ht="12.75">
      <c r="A309" s="30"/>
      <c r="B309" s="29"/>
      <c r="C309" s="30"/>
      <c r="D309" s="30"/>
      <c r="E309" s="29"/>
      <c r="F309" s="29"/>
      <c r="G309" s="29"/>
      <c r="H309" s="29"/>
      <c r="I309" s="29"/>
      <c r="J309" s="34"/>
      <c r="K309" s="34"/>
      <c r="U309" s="12">
        <f t="shared" si="42"/>
        <v>-1</v>
      </c>
      <c r="V309" s="9">
        <f t="shared" si="43"/>
        <v>265</v>
      </c>
      <c r="W309" s="24">
        <f t="shared" si="44"/>
        <v>-264</v>
      </c>
      <c r="X309" s="24">
        <f t="shared" si="45"/>
        <v>-267</v>
      </c>
    </row>
    <row r="310" spans="1:24" ht="12.75">
      <c r="A310" s="30"/>
      <c r="B310" s="29"/>
      <c r="C310" s="30"/>
      <c r="D310" s="30"/>
      <c r="E310" s="29"/>
      <c r="F310" s="29"/>
      <c r="G310" s="29"/>
      <c r="H310" s="29"/>
      <c r="I310" s="29"/>
      <c r="J310" s="34"/>
      <c r="K310" s="34"/>
      <c r="U310" s="12">
        <f t="shared" si="42"/>
        <v>-1</v>
      </c>
      <c r="V310" s="9">
        <f t="shared" si="43"/>
        <v>266</v>
      </c>
      <c r="W310" s="24">
        <f t="shared" si="44"/>
        <v>-265</v>
      </c>
      <c r="X310" s="24">
        <f t="shared" si="45"/>
        <v>-268</v>
      </c>
    </row>
    <row r="311" spans="1:24" ht="12.75">
      <c r="A311" s="30"/>
      <c r="B311" s="29"/>
      <c r="C311" s="30"/>
      <c r="D311" s="30"/>
      <c r="E311" s="29"/>
      <c r="F311" s="29"/>
      <c r="G311" s="29"/>
      <c r="H311" s="29"/>
      <c r="I311" s="29"/>
      <c r="J311" s="34"/>
      <c r="K311" s="34"/>
      <c r="U311" s="12">
        <f t="shared" si="42"/>
        <v>-1</v>
      </c>
      <c r="V311" s="9">
        <f t="shared" si="43"/>
        <v>267</v>
      </c>
      <c r="W311" s="24">
        <f t="shared" si="44"/>
        <v>-266</v>
      </c>
      <c r="X311" s="24">
        <f t="shared" si="45"/>
        <v>-269</v>
      </c>
    </row>
    <row r="312" spans="1:24" ht="12.75">
      <c r="A312" s="30"/>
      <c r="B312" s="29"/>
      <c r="C312" s="30"/>
      <c r="D312" s="30"/>
      <c r="E312" s="29"/>
      <c r="F312" s="29"/>
      <c r="G312" s="29"/>
      <c r="H312" s="29"/>
      <c r="I312" s="29"/>
      <c r="J312" s="34"/>
      <c r="K312" s="34"/>
      <c r="U312" s="12">
        <f t="shared" si="42"/>
        <v>-1</v>
      </c>
      <c r="V312" s="9">
        <f t="shared" si="43"/>
        <v>268</v>
      </c>
      <c r="W312" s="24">
        <f t="shared" si="44"/>
        <v>-267</v>
      </c>
      <c r="X312" s="24">
        <f t="shared" si="45"/>
        <v>-270</v>
      </c>
    </row>
    <row r="313" spans="1:24" ht="12.75">
      <c r="A313" s="30"/>
      <c r="B313" s="29"/>
      <c r="C313" s="30"/>
      <c r="D313" s="30"/>
      <c r="E313" s="29"/>
      <c r="F313" s="29"/>
      <c r="G313" s="29"/>
      <c r="H313" s="29"/>
      <c r="I313" s="29"/>
      <c r="J313" s="34"/>
      <c r="K313" s="34"/>
      <c r="U313" s="12">
        <f t="shared" si="42"/>
        <v>-1</v>
      </c>
      <c r="V313" s="9">
        <f t="shared" si="43"/>
        <v>269</v>
      </c>
      <c r="W313" s="24">
        <f t="shared" si="44"/>
        <v>-268</v>
      </c>
      <c r="X313" s="24">
        <f t="shared" si="45"/>
        <v>-271</v>
      </c>
    </row>
    <row r="314" spans="1:24" ht="12.75">
      <c r="A314" s="30"/>
      <c r="B314" s="29"/>
      <c r="C314" s="30"/>
      <c r="D314" s="30"/>
      <c r="E314" s="29"/>
      <c r="F314" s="29"/>
      <c r="G314" s="29"/>
      <c r="H314" s="29"/>
      <c r="I314" s="29"/>
      <c r="J314" s="34"/>
      <c r="K314" s="34"/>
      <c r="U314" s="12">
        <f t="shared" si="42"/>
        <v>-1</v>
      </c>
      <c r="V314" s="9">
        <f t="shared" si="43"/>
        <v>270</v>
      </c>
      <c r="W314" s="24">
        <f t="shared" si="44"/>
        <v>-269</v>
      </c>
      <c r="X314" s="24">
        <f t="shared" si="45"/>
        <v>-272</v>
      </c>
    </row>
    <row r="315" spans="1:24" ht="12.75">
      <c r="A315" s="30"/>
      <c r="B315" s="29"/>
      <c r="C315" s="30"/>
      <c r="D315" s="30"/>
      <c r="E315" s="29"/>
      <c r="F315" s="29"/>
      <c r="G315" s="29"/>
      <c r="H315" s="29"/>
      <c r="I315" s="29"/>
      <c r="J315" s="34"/>
      <c r="K315" s="34"/>
      <c r="U315" s="12">
        <f t="shared" si="42"/>
        <v>-1</v>
      </c>
      <c r="V315" s="9">
        <f t="shared" si="43"/>
        <v>271</v>
      </c>
      <c r="W315" s="24">
        <f t="shared" si="44"/>
        <v>-270</v>
      </c>
      <c r="X315" s="24">
        <f t="shared" si="45"/>
        <v>-273</v>
      </c>
    </row>
    <row r="316" spans="1:24" ht="12.75">
      <c r="A316" s="30"/>
      <c r="B316" s="29"/>
      <c r="C316" s="30"/>
      <c r="D316" s="30"/>
      <c r="E316" s="29"/>
      <c r="F316" s="29"/>
      <c r="G316" s="29"/>
      <c r="H316" s="29"/>
      <c r="I316" s="29"/>
      <c r="J316" s="34"/>
      <c r="K316" s="34"/>
      <c r="U316" s="12">
        <f t="shared" si="42"/>
        <v>-1</v>
      </c>
      <c r="V316" s="9">
        <f t="shared" si="43"/>
        <v>272</v>
      </c>
      <c r="W316" s="24">
        <f t="shared" si="44"/>
        <v>-271</v>
      </c>
      <c r="X316" s="24">
        <f t="shared" si="45"/>
        <v>-274</v>
      </c>
    </row>
    <row r="317" spans="1:24" ht="12.75">
      <c r="A317" s="30"/>
      <c r="B317" s="29"/>
      <c r="C317" s="30"/>
      <c r="D317" s="30"/>
      <c r="E317" s="29"/>
      <c r="F317" s="29"/>
      <c r="G317" s="29"/>
      <c r="H317" s="29"/>
      <c r="I317" s="29"/>
      <c r="J317" s="34"/>
      <c r="K317" s="34"/>
      <c r="U317" s="12">
        <f t="shared" si="42"/>
        <v>-1</v>
      </c>
      <c r="V317" s="9">
        <f t="shared" si="43"/>
        <v>273</v>
      </c>
      <c r="W317" s="24">
        <f t="shared" si="44"/>
        <v>-272</v>
      </c>
      <c r="X317" s="24">
        <f t="shared" si="45"/>
        <v>-275</v>
      </c>
    </row>
    <row r="318" spans="1:24" ht="12.75">
      <c r="A318" s="30"/>
      <c r="B318" s="29"/>
      <c r="C318" s="30"/>
      <c r="D318" s="30"/>
      <c r="E318" s="29"/>
      <c r="F318" s="29"/>
      <c r="G318" s="29"/>
      <c r="H318" s="29"/>
      <c r="I318" s="29"/>
      <c r="J318" s="34"/>
      <c r="K318" s="34"/>
      <c r="U318" s="12">
        <f t="shared" si="42"/>
        <v>-1</v>
      </c>
      <c r="V318" s="9">
        <f t="shared" si="43"/>
        <v>274</v>
      </c>
      <c r="W318" s="24">
        <f t="shared" si="44"/>
        <v>-273</v>
      </c>
      <c r="X318" s="24">
        <f t="shared" si="45"/>
        <v>-276</v>
      </c>
    </row>
    <row r="319" spans="1:24" ht="12.75">
      <c r="A319" s="30"/>
      <c r="B319" s="29"/>
      <c r="C319" s="30"/>
      <c r="D319" s="30"/>
      <c r="E319" s="29"/>
      <c r="F319" s="29"/>
      <c r="G319" s="29"/>
      <c r="H319" s="29"/>
      <c r="I319" s="29"/>
      <c r="J319" s="34"/>
      <c r="K319" s="34"/>
      <c r="U319" s="12">
        <f t="shared" si="42"/>
        <v>-1</v>
      </c>
      <c r="V319" s="9">
        <f t="shared" si="43"/>
        <v>275</v>
      </c>
      <c r="W319" s="24">
        <f t="shared" si="44"/>
        <v>-274</v>
      </c>
      <c r="X319" s="24">
        <f t="shared" si="45"/>
        <v>-277</v>
      </c>
    </row>
    <row r="320" spans="1:24" ht="12.75">
      <c r="A320" s="30"/>
      <c r="B320" s="29"/>
      <c r="C320" s="30"/>
      <c r="D320" s="30"/>
      <c r="E320" s="29"/>
      <c r="F320" s="29"/>
      <c r="G320" s="29"/>
      <c r="H320" s="29"/>
      <c r="I320" s="29"/>
      <c r="J320" s="34"/>
      <c r="K320" s="34"/>
      <c r="U320" s="12">
        <f t="shared" si="42"/>
        <v>-1</v>
      </c>
      <c r="V320" s="9">
        <f t="shared" si="43"/>
        <v>276</v>
      </c>
      <c r="W320" s="24">
        <f t="shared" si="44"/>
        <v>-275</v>
      </c>
      <c r="X320" s="24">
        <f t="shared" si="45"/>
        <v>-278</v>
      </c>
    </row>
    <row r="321" spans="1:24" ht="12.75">
      <c r="A321" s="30"/>
      <c r="B321" s="29"/>
      <c r="C321" s="30"/>
      <c r="D321" s="30"/>
      <c r="E321" s="29"/>
      <c r="F321" s="29"/>
      <c r="G321" s="29"/>
      <c r="H321" s="29"/>
      <c r="I321" s="29"/>
      <c r="J321" s="34"/>
      <c r="K321" s="34"/>
      <c r="U321" s="12">
        <f t="shared" si="42"/>
        <v>-1</v>
      </c>
      <c r="V321" s="9">
        <f t="shared" si="43"/>
        <v>277</v>
      </c>
      <c r="W321" s="24">
        <f t="shared" si="44"/>
        <v>-276</v>
      </c>
      <c r="X321" s="24">
        <f t="shared" si="45"/>
        <v>-279</v>
      </c>
    </row>
    <row r="322" spans="1:24" ht="12.75">
      <c r="A322" s="30"/>
      <c r="B322" s="29"/>
      <c r="C322" s="30"/>
      <c r="D322" s="30"/>
      <c r="E322" s="29"/>
      <c r="F322" s="29"/>
      <c r="G322" s="29"/>
      <c r="H322" s="29"/>
      <c r="I322" s="29"/>
      <c r="J322" s="34"/>
      <c r="K322" s="34"/>
      <c r="U322" s="12">
        <f t="shared" si="42"/>
        <v>-1</v>
      </c>
      <c r="V322" s="9">
        <f t="shared" si="43"/>
        <v>278</v>
      </c>
      <c r="W322" s="24">
        <f t="shared" si="44"/>
        <v>-277</v>
      </c>
      <c r="X322" s="24">
        <f t="shared" si="45"/>
        <v>-280</v>
      </c>
    </row>
    <row r="323" spans="1:24" ht="12.75">
      <c r="A323" s="30"/>
      <c r="B323" s="29"/>
      <c r="C323" s="30"/>
      <c r="D323" s="30"/>
      <c r="E323" s="29"/>
      <c r="F323" s="29"/>
      <c r="G323" s="29"/>
      <c r="H323" s="29"/>
      <c r="I323" s="29"/>
      <c r="J323" s="34"/>
      <c r="K323" s="34"/>
      <c r="U323" s="12">
        <f t="shared" si="42"/>
        <v>-1</v>
      </c>
      <c r="V323" s="9">
        <f t="shared" si="43"/>
        <v>279</v>
      </c>
      <c r="W323" s="24">
        <f t="shared" si="44"/>
        <v>-278</v>
      </c>
      <c r="X323" s="24">
        <f t="shared" si="45"/>
        <v>-281</v>
      </c>
    </row>
    <row r="324" spans="1:24" ht="12.75">
      <c r="A324" s="30"/>
      <c r="B324" s="29"/>
      <c r="C324" s="30"/>
      <c r="D324" s="30"/>
      <c r="E324" s="29"/>
      <c r="F324" s="29"/>
      <c r="G324" s="29"/>
      <c r="H324" s="29"/>
      <c r="I324" s="29"/>
      <c r="J324" s="34"/>
      <c r="K324" s="34"/>
      <c r="U324" s="12">
        <f t="shared" si="42"/>
        <v>-1</v>
      </c>
      <c r="V324" s="9">
        <f t="shared" si="43"/>
        <v>280</v>
      </c>
      <c r="W324" s="24">
        <f t="shared" si="44"/>
        <v>-279</v>
      </c>
      <c r="X324" s="24">
        <f t="shared" si="45"/>
        <v>-282</v>
      </c>
    </row>
    <row r="325" spans="1:24" ht="12.75">
      <c r="A325" s="30"/>
      <c r="B325" s="29"/>
      <c r="C325" s="30"/>
      <c r="D325" s="30"/>
      <c r="E325" s="29"/>
      <c r="F325" s="29"/>
      <c r="G325" s="29"/>
      <c r="H325" s="29"/>
      <c r="I325" s="29"/>
      <c r="J325" s="34"/>
      <c r="K325" s="34"/>
      <c r="U325" s="12">
        <f t="shared" si="42"/>
        <v>-1</v>
      </c>
      <c r="V325" s="9">
        <f t="shared" si="43"/>
        <v>281</v>
      </c>
      <c r="W325" s="24">
        <f t="shared" si="44"/>
        <v>-280</v>
      </c>
      <c r="X325" s="24">
        <f t="shared" si="45"/>
        <v>-283</v>
      </c>
    </row>
    <row r="326" spans="1:24" ht="12.75">
      <c r="A326" s="30"/>
      <c r="B326" s="29"/>
      <c r="C326" s="30"/>
      <c r="D326" s="30"/>
      <c r="E326" s="29"/>
      <c r="F326" s="29"/>
      <c r="G326" s="29"/>
      <c r="H326" s="29"/>
      <c r="I326" s="29"/>
      <c r="J326" s="34"/>
      <c r="K326" s="34"/>
      <c r="U326" s="12">
        <f t="shared" si="42"/>
        <v>-1</v>
      </c>
      <c r="V326" s="9">
        <f t="shared" si="43"/>
        <v>282</v>
      </c>
      <c r="W326" s="24">
        <f t="shared" si="44"/>
        <v>-281</v>
      </c>
      <c r="X326" s="24">
        <f t="shared" si="45"/>
        <v>-284</v>
      </c>
    </row>
    <row r="327" spans="1:24" ht="12.75">
      <c r="A327" s="30"/>
      <c r="B327" s="29"/>
      <c r="C327" s="30"/>
      <c r="D327" s="30"/>
      <c r="E327" s="29"/>
      <c r="F327" s="29"/>
      <c r="G327" s="29"/>
      <c r="H327" s="29"/>
      <c r="I327" s="29"/>
      <c r="J327" s="34"/>
      <c r="K327" s="34"/>
      <c r="U327" s="12">
        <f t="shared" si="42"/>
        <v>-1</v>
      </c>
      <c r="V327" s="9">
        <f t="shared" si="43"/>
        <v>283</v>
      </c>
      <c r="W327" s="24">
        <f t="shared" si="44"/>
        <v>-282</v>
      </c>
      <c r="X327" s="24">
        <f t="shared" si="45"/>
        <v>-285</v>
      </c>
    </row>
    <row r="328" spans="1:24" ht="12.75">
      <c r="A328" s="30"/>
      <c r="B328" s="29"/>
      <c r="C328" s="30"/>
      <c r="D328" s="30"/>
      <c r="E328" s="29"/>
      <c r="F328" s="29"/>
      <c r="G328" s="29"/>
      <c r="H328" s="29"/>
      <c r="I328" s="29"/>
      <c r="J328" s="34"/>
      <c r="K328" s="34"/>
      <c r="U328" s="12">
        <f t="shared" si="42"/>
        <v>-1</v>
      </c>
      <c r="V328" s="9">
        <f t="shared" si="43"/>
        <v>284</v>
      </c>
      <c r="W328" s="24">
        <f t="shared" si="44"/>
        <v>-283</v>
      </c>
      <c r="X328" s="24">
        <f t="shared" si="45"/>
        <v>-286</v>
      </c>
    </row>
    <row r="329" spans="1:24" ht="12.75">
      <c r="A329" s="30"/>
      <c r="B329" s="29"/>
      <c r="C329" s="30"/>
      <c r="D329" s="30"/>
      <c r="E329" s="29"/>
      <c r="F329" s="29"/>
      <c r="G329" s="29"/>
      <c r="H329" s="29"/>
      <c r="I329" s="29"/>
      <c r="J329" s="34"/>
      <c r="K329" s="34"/>
      <c r="U329" s="12">
        <f t="shared" si="42"/>
        <v>-1</v>
      </c>
      <c r="V329" s="9">
        <f t="shared" si="43"/>
        <v>285</v>
      </c>
      <c r="W329" s="24">
        <f t="shared" si="44"/>
        <v>-284</v>
      </c>
      <c r="X329" s="24">
        <f t="shared" si="45"/>
        <v>-287</v>
      </c>
    </row>
    <row r="330" spans="1:24" ht="12.75">
      <c r="A330" s="30"/>
      <c r="B330" s="29"/>
      <c r="C330" s="30"/>
      <c r="D330" s="30"/>
      <c r="E330" s="29"/>
      <c r="F330" s="29"/>
      <c r="G330" s="29"/>
      <c r="H330" s="29"/>
      <c r="I330" s="29"/>
      <c r="J330" s="34"/>
      <c r="K330" s="34"/>
      <c r="U330" s="12">
        <f t="shared" si="42"/>
        <v>-1</v>
      </c>
      <c r="V330" s="9">
        <f t="shared" si="43"/>
        <v>286</v>
      </c>
      <c r="W330" s="24">
        <f t="shared" si="44"/>
        <v>-285</v>
      </c>
      <c r="X330" s="24">
        <f t="shared" si="45"/>
        <v>-288</v>
      </c>
    </row>
    <row r="331" spans="1:24" ht="12.75">
      <c r="A331" s="30"/>
      <c r="B331" s="29"/>
      <c r="C331" s="30"/>
      <c r="D331" s="30"/>
      <c r="E331" s="29"/>
      <c r="F331" s="29"/>
      <c r="G331" s="29"/>
      <c r="H331" s="29"/>
      <c r="I331" s="29"/>
      <c r="J331" s="34"/>
      <c r="K331" s="34"/>
      <c r="U331" s="12">
        <f t="shared" si="42"/>
        <v>-1</v>
      </c>
      <c r="V331" s="9">
        <f t="shared" si="43"/>
        <v>287</v>
      </c>
      <c r="W331" s="24">
        <f t="shared" si="44"/>
        <v>-286</v>
      </c>
      <c r="X331" s="24">
        <f t="shared" si="45"/>
        <v>-289</v>
      </c>
    </row>
    <row r="332" spans="21:24" ht="12.75">
      <c r="U332" s="12">
        <f t="shared" si="42"/>
        <v>-1</v>
      </c>
      <c r="V332" s="9">
        <f t="shared" si="43"/>
        <v>288</v>
      </c>
      <c r="W332" s="24">
        <f t="shared" si="44"/>
        <v>-287</v>
      </c>
      <c r="X332" s="24">
        <f t="shared" si="45"/>
        <v>-290</v>
      </c>
    </row>
  </sheetData>
  <sheetProtection password="DDA1" sheet="1"/>
  <mergeCells count="5">
    <mergeCell ref="A10:H10"/>
    <mergeCell ref="A26:K26"/>
    <mergeCell ref="A11:H11"/>
    <mergeCell ref="A12:H12"/>
    <mergeCell ref="A13:H13"/>
  </mergeCells>
  <conditionalFormatting sqref="A29:A331">
    <cfRule type="cellIs" priority="7" dxfId="3" operator="lessThanOrEqual" stopIfTrue="1">
      <formula>0</formula>
    </cfRule>
  </conditionalFormatting>
  <conditionalFormatting sqref="G22">
    <cfRule type="cellIs" priority="3" dxfId="0" operator="lessThan" stopIfTrue="1">
      <formula>$I$22</formula>
    </cfRule>
  </conditionalFormatting>
  <conditionalFormatting sqref="G20">
    <cfRule type="cellIs" priority="2" dxfId="0" operator="lessThan" stopIfTrue="1">
      <formula>9</formula>
    </cfRule>
  </conditionalFormatting>
  <conditionalFormatting sqref="G21">
    <cfRule type="cellIs" priority="1" dxfId="0" operator="lessThan" stopIfTrue="1">
      <formula>12</formula>
    </cfRule>
  </conditionalFormatting>
  <printOptions/>
  <pageMargins left="0.7" right="0.7" top="0.75" bottom="0.75" header="0.3" footer="0.3"/>
  <pageSetup fitToHeight="0" fitToWidth="0" horizontalDpi="600" verticalDpi="600" orientation="portrait" scale="65" r:id="rId4"/>
  <ignoredErrors>
    <ignoredError sqref="A29"/>
  </ignoredErrors>
  <drawing r:id="rId2"/>
  <legacyDrawingHF r:id="rId3"/>
  <tableParts>
    <tablePart r:id="rId1"/>
  </tableParts>
</worksheet>
</file>

<file path=xl/worksheets/sheet3.xml><?xml version="1.0" encoding="utf-8"?>
<worksheet xmlns="http://schemas.openxmlformats.org/spreadsheetml/2006/main" xmlns:r="http://schemas.openxmlformats.org/officeDocument/2006/relationships">
  <sheetPr codeName="Sheet6"/>
  <dimension ref="A7:AN332"/>
  <sheetViews>
    <sheetView showGridLines="0" workbookViewId="0" topLeftCell="B1">
      <selection activeCell="U16" sqref="U16"/>
    </sheetView>
  </sheetViews>
  <sheetFormatPr defaultColWidth="9.140625" defaultRowHeight="12.75"/>
  <cols>
    <col min="1" max="1" width="13.00390625" style="9" hidden="1" customWidth="1"/>
    <col min="2" max="2" width="13.00390625" style="9" customWidth="1"/>
    <col min="3" max="3" width="13.00390625" style="9" hidden="1" customWidth="1"/>
    <col min="4" max="4" width="14.140625" style="9" hidden="1" customWidth="1"/>
    <col min="5" max="9" width="12.140625" style="9" hidden="1" customWidth="1"/>
    <col min="10" max="10" width="12.140625" style="9" customWidth="1"/>
    <col min="11" max="11" width="14.140625" style="9" customWidth="1"/>
    <col min="12" max="12" width="14.140625" style="9" hidden="1" customWidth="1"/>
    <col min="13" max="13" width="12.28125" style="9" bestFit="1" customWidth="1"/>
    <col min="14" max="14" width="15.00390625" style="13" hidden="1" customWidth="1"/>
    <col min="15" max="15" width="14.00390625" style="12" customWidth="1"/>
    <col min="16" max="16" width="14.28125" style="12" hidden="1" customWidth="1"/>
    <col min="17" max="17" width="14.28125" style="12" customWidth="1"/>
    <col min="18" max="18" width="15.28125" style="12" hidden="1" customWidth="1"/>
    <col min="19" max="19" width="15.28125" style="12" customWidth="1"/>
    <col min="20" max="20" width="15.28125" style="12" hidden="1" customWidth="1"/>
    <col min="21" max="21" width="12.7109375" style="12" customWidth="1"/>
    <col min="22" max="22" width="16.8515625" style="12" bestFit="1" customWidth="1"/>
    <col min="23" max="24" width="9.28125" style="9" customWidth="1"/>
    <col min="25" max="25" width="15.8515625" style="9" hidden="1" customWidth="1"/>
    <col min="26" max="26" width="9.140625" style="9" hidden="1" customWidth="1"/>
    <col min="27" max="27" width="8.57421875" style="9" hidden="1" customWidth="1"/>
    <col min="28" max="28" width="11.8515625" style="9" hidden="1" customWidth="1"/>
    <col min="29" max="29" width="11.140625" style="9" hidden="1" customWidth="1"/>
    <col min="30" max="40" width="9.140625" style="9" hidden="1" customWidth="1"/>
    <col min="41" max="16384" width="9.140625" style="9" customWidth="1"/>
  </cols>
  <sheetData>
    <row r="1" ht="12.75"/>
    <row r="2" ht="12.75"/>
    <row r="3" ht="12.75"/>
    <row r="4" ht="12.75"/>
    <row r="5" ht="12.75"/>
    <row r="6" ht="12.75"/>
    <row r="7" spans="1:23" ht="12.75">
      <c r="A7" s="8"/>
      <c r="B7" s="8"/>
      <c r="C7" s="8"/>
      <c r="N7" s="9"/>
      <c r="P7" s="10"/>
      <c r="Q7" s="11"/>
      <c r="R7" s="10"/>
      <c r="S7" s="11"/>
      <c r="T7" s="10"/>
      <c r="U7" s="11"/>
      <c r="V7" s="11"/>
      <c r="W7" s="12"/>
    </row>
    <row r="8" spans="22:23" ht="28.5" customHeight="1">
      <c r="V8" s="11"/>
      <c r="W8" s="12"/>
    </row>
    <row r="9" spans="2:23" ht="15.75">
      <c r="B9" s="61" t="s">
        <v>2</v>
      </c>
      <c r="C9" s="35"/>
      <c r="D9" s="14"/>
      <c r="E9" s="14"/>
      <c r="F9" s="14"/>
      <c r="G9" s="14"/>
      <c r="H9" s="14"/>
      <c r="I9" s="10"/>
      <c r="J9" s="10"/>
      <c r="L9" s="11"/>
      <c r="M9" s="91" t="s">
        <v>152</v>
      </c>
      <c r="N9" s="14"/>
      <c r="O9" s="65"/>
      <c r="P9" s="11"/>
      <c r="Q9" s="11"/>
      <c r="R9" s="11"/>
      <c r="S9" s="61"/>
      <c r="T9" s="10"/>
      <c r="U9" s="11"/>
      <c r="V9" s="11"/>
      <c r="W9" s="12"/>
    </row>
    <row r="10" spans="1:23" ht="12.75">
      <c r="A10" s="7"/>
      <c r="B10" s="80"/>
      <c r="C10" s="80"/>
      <c r="D10" s="80"/>
      <c r="E10" s="80"/>
      <c r="F10" s="80"/>
      <c r="G10" s="80"/>
      <c r="H10" s="80"/>
      <c r="I10" s="80"/>
      <c r="J10" s="80"/>
      <c r="K10" s="80"/>
      <c r="L10" s="80"/>
      <c r="M10" s="80"/>
      <c r="N10" s="80"/>
      <c r="O10" s="80"/>
      <c r="P10" s="11"/>
      <c r="Q10" s="11"/>
      <c r="R10" s="11"/>
      <c r="S10" s="62"/>
      <c r="T10" s="10"/>
      <c r="U10" s="11"/>
      <c r="V10" s="11"/>
      <c r="W10" s="12"/>
    </row>
    <row r="11" spans="1:23" ht="12.75">
      <c r="A11" s="7"/>
      <c r="B11" s="84"/>
      <c r="C11" s="84"/>
      <c r="D11" s="84"/>
      <c r="E11" s="84"/>
      <c r="F11" s="84"/>
      <c r="G11" s="84"/>
      <c r="H11" s="84"/>
      <c r="I11" s="84"/>
      <c r="J11" s="84"/>
      <c r="K11" s="84"/>
      <c r="L11" s="84"/>
      <c r="M11" s="84"/>
      <c r="N11" s="84"/>
      <c r="O11" s="84"/>
      <c r="P11" s="11"/>
      <c r="Q11" s="11"/>
      <c r="R11" s="11"/>
      <c r="S11" s="62"/>
      <c r="T11" s="10"/>
      <c r="U11" s="11"/>
      <c r="V11" s="11"/>
      <c r="W11" s="12"/>
    </row>
    <row r="12" spans="1:23" ht="12.75">
      <c r="A12" s="7"/>
      <c r="B12" s="84"/>
      <c r="C12" s="84"/>
      <c r="D12" s="84"/>
      <c r="E12" s="84"/>
      <c r="F12" s="84"/>
      <c r="G12" s="84"/>
      <c r="H12" s="84"/>
      <c r="I12" s="84"/>
      <c r="J12" s="84"/>
      <c r="K12" s="84"/>
      <c r="L12" s="84"/>
      <c r="M12" s="84"/>
      <c r="N12" s="84"/>
      <c r="O12" s="84"/>
      <c r="P12" s="11"/>
      <c r="Q12" s="11"/>
      <c r="R12" s="11"/>
      <c r="S12" s="62"/>
      <c r="T12" s="10"/>
      <c r="U12" s="11"/>
      <c r="V12" s="11"/>
      <c r="W12" s="12"/>
    </row>
    <row r="13" spans="1:33" s="36" customFormat="1" ht="12.75">
      <c r="A13" s="7"/>
      <c r="B13" s="84"/>
      <c r="C13" s="84"/>
      <c r="D13" s="84"/>
      <c r="E13" s="84"/>
      <c r="F13" s="84"/>
      <c r="G13" s="84"/>
      <c r="H13" s="84"/>
      <c r="I13" s="84"/>
      <c r="J13" s="84"/>
      <c r="K13" s="84"/>
      <c r="L13" s="84"/>
      <c r="M13" s="84"/>
      <c r="N13" s="84"/>
      <c r="O13" s="84"/>
      <c r="P13" s="11"/>
      <c r="Q13" s="11"/>
      <c r="R13" s="11"/>
      <c r="S13" s="62"/>
      <c r="T13" s="10"/>
      <c r="U13" s="11"/>
      <c r="V13" s="11"/>
      <c r="W13" s="12"/>
      <c r="X13" s="9"/>
      <c r="Y13" s="9"/>
      <c r="AG13" s="70"/>
    </row>
    <row r="14" spans="1:23" ht="12.75">
      <c r="A14" s="10"/>
      <c r="B14" s="10"/>
      <c r="C14" s="10"/>
      <c r="D14" s="10"/>
      <c r="E14" s="10"/>
      <c r="F14" s="10"/>
      <c r="G14" s="10"/>
      <c r="H14" s="10"/>
      <c r="I14" s="10"/>
      <c r="J14" s="10"/>
      <c r="K14" s="10"/>
      <c r="L14" s="10"/>
      <c r="M14" s="10"/>
      <c r="N14" s="10"/>
      <c r="O14" s="11"/>
      <c r="P14" s="11"/>
      <c r="Q14" s="11"/>
      <c r="R14" s="11"/>
      <c r="S14" s="63"/>
      <c r="T14" s="10"/>
      <c r="U14" s="11"/>
      <c r="V14" s="11"/>
      <c r="W14" s="12"/>
    </row>
    <row r="15" spans="1:17" ht="12.75">
      <c r="A15" s="8"/>
      <c r="B15" s="8"/>
      <c r="C15" s="8"/>
      <c r="N15" s="12"/>
      <c r="P15" s="10"/>
      <c r="Q15" s="11"/>
    </row>
    <row r="16" spans="2:21" ht="12.75">
      <c r="B16" s="17" t="s">
        <v>58</v>
      </c>
      <c r="C16" s="17"/>
      <c r="M16" s="72">
        <v>1</v>
      </c>
      <c r="N16" s="12"/>
      <c r="O16" s="19" t="s">
        <v>30</v>
      </c>
      <c r="Q16" s="22"/>
      <c r="R16" s="10"/>
      <c r="S16" s="11"/>
      <c r="U16" s="11"/>
    </row>
    <row r="17" spans="2:21" ht="12.75">
      <c r="B17" s="20" t="s">
        <v>11</v>
      </c>
      <c r="C17" s="20"/>
      <c r="M17" s="72">
        <v>1</v>
      </c>
      <c r="N17" s="12"/>
      <c r="O17" s="19" t="s">
        <v>30</v>
      </c>
      <c r="Q17" s="22"/>
      <c r="R17" s="10"/>
      <c r="S17" s="11"/>
      <c r="U17" s="11"/>
    </row>
    <row r="18" spans="2:19" ht="12.75">
      <c r="B18" s="17" t="s">
        <v>48</v>
      </c>
      <c r="C18" s="17"/>
      <c r="M18" s="72">
        <v>0</v>
      </c>
      <c r="N18" s="12"/>
      <c r="O18" s="19" t="s">
        <v>30</v>
      </c>
      <c r="Q18" s="22"/>
      <c r="R18" s="11"/>
      <c r="S18" s="11"/>
    </row>
    <row r="19" spans="2:23" ht="12.75">
      <c r="B19" s="20" t="s">
        <v>1</v>
      </c>
      <c r="C19" s="20"/>
      <c r="M19" s="72">
        <v>40</v>
      </c>
      <c r="N19" s="12"/>
      <c r="O19" s="19" t="s">
        <v>31</v>
      </c>
      <c r="Q19" s="22"/>
      <c r="R19" s="11"/>
      <c r="S19" s="11"/>
      <c r="W19" s="12"/>
    </row>
    <row r="20" spans="2:23" ht="12.75">
      <c r="B20" s="9" t="s">
        <v>3</v>
      </c>
      <c r="M20" s="72">
        <v>229</v>
      </c>
      <c r="N20" s="12"/>
      <c r="O20" s="22" t="s">
        <v>8</v>
      </c>
      <c r="Q20" s="78">
        <f>IF(M20&lt;229,"Min. of 229mm Required","")</f>
      </c>
      <c r="R20" s="11"/>
      <c r="S20" s="11"/>
      <c r="W20" s="12"/>
    </row>
    <row r="21" spans="2:23" ht="12.75">
      <c r="B21" s="9" t="s">
        <v>4</v>
      </c>
      <c r="M21" s="72">
        <v>305</v>
      </c>
      <c r="N21" s="12"/>
      <c r="O21" s="19" t="s">
        <v>8</v>
      </c>
      <c r="Q21" s="78">
        <f>IF(M21&lt;305,"Min. of 305mm Required","")</f>
      </c>
      <c r="W21" s="12"/>
    </row>
    <row r="22" spans="2:24" ht="12.75" customHeight="1">
      <c r="B22" s="12" t="s">
        <v>33</v>
      </c>
      <c r="C22" s="12"/>
      <c r="M22" s="73">
        <f>Q22</f>
        <v>5.266085316585</v>
      </c>
      <c r="N22" s="12"/>
      <c r="O22" s="22" t="s">
        <v>76</v>
      </c>
      <c r="Q22" s="26">
        <f>AB48</f>
        <v>5.266085316585</v>
      </c>
      <c r="R22" s="26"/>
      <c r="S22" s="66" t="s">
        <v>34</v>
      </c>
      <c r="V22" s="41"/>
      <c r="W22" s="41"/>
      <c r="X22" s="41"/>
    </row>
    <row r="23" spans="2:24" ht="12.75" customHeight="1">
      <c r="B23" s="9" t="s">
        <v>5</v>
      </c>
      <c r="M23" s="73">
        <v>100</v>
      </c>
      <c r="N23" s="12"/>
      <c r="O23" s="19" t="s">
        <v>35</v>
      </c>
      <c r="Q23" s="22"/>
      <c r="R23" s="9"/>
      <c r="S23" s="60" t="s">
        <v>67</v>
      </c>
      <c r="V23" s="41"/>
      <c r="W23" s="12"/>
      <c r="X23" s="41"/>
    </row>
    <row r="24" spans="13:24" ht="12.75" customHeight="1">
      <c r="M24" s="19"/>
      <c r="N24" s="12"/>
      <c r="O24" s="19"/>
      <c r="Q24" s="22"/>
      <c r="R24" s="9"/>
      <c r="S24" s="60" t="s">
        <v>78</v>
      </c>
      <c r="V24" s="41"/>
      <c r="W24" s="12"/>
      <c r="X24" s="41"/>
    </row>
    <row r="25" spans="14:24" ht="12.75">
      <c r="N25" s="12"/>
      <c r="S25" s="9"/>
      <c r="V25" s="41"/>
      <c r="W25" s="41"/>
      <c r="X25" s="41"/>
    </row>
    <row r="26" spans="1:23" ht="36" customHeight="1">
      <c r="A26" s="81" t="s">
        <v>47</v>
      </c>
      <c r="B26" s="82"/>
      <c r="C26" s="82"/>
      <c r="D26" s="82"/>
      <c r="E26" s="82"/>
      <c r="F26" s="82"/>
      <c r="G26" s="82"/>
      <c r="H26" s="82"/>
      <c r="I26" s="82"/>
      <c r="J26" s="82"/>
      <c r="K26" s="82"/>
      <c r="L26" s="82"/>
      <c r="M26" s="82"/>
      <c r="N26" s="82"/>
      <c r="O26" s="82"/>
      <c r="P26" s="82"/>
      <c r="Q26" s="82"/>
      <c r="R26" s="82"/>
      <c r="S26" s="82"/>
      <c r="T26" s="82"/>
      <c r="U26" s="83"/>
      <c r="W26" s="12"/>
    </row>
    <row r="27" spans="1:40" ht="68.25" customHeight="1" thickBot="1">
      <c r="A27" s="74" t="s">
        <v>37</v>
      </c>
      <c r="B27" s="75" t="s">
        <v>6</v>
      </c>
      <c r="C27" s="48" t="s">
        <v>25</v>
      </c>
      <c r="D27" s="48" t="s">
        <v>38</v>
      </c>
      <c r="E27" s="48" t="s">
        <v>59</v>
      </c>
      <c r="F27" s="48" t="s">
        <v>64</v>
      </c>
      <c r="G27" s="48" t="s">
        <v>65</v>
      </c>
      <c r="H27" s="48" t="s">
        <v>62</v>
      </c>
      <c r="I27" s="48" t="s">
        <v>61</v>
      </c>
      <c r="J27" s="48" t="s">
        <v>57</v>
      </c>
      <c r="K27" s="48" t="s">
        <v>26</v>
      </c>
      <c r="L27" s="48" t="s">
        <v>39</v>
      </c>
      <c r="M27" s="48" t="s">
        <v>49</v>
      </c>
      <c r="N27" s="48" t="s">
        <v>60</v>
      </c>
      <c r="O27" s="48" t="s">
        <v>27</v>
      </c>
      <c r="P27" s="48" t="s">
        <v>40</v>
      </c>
      <c r="Q27" s="48" t="s">
        <v>28</v>
      </c>
      <c r="R27" s="49" t="s">
        <v>41</v>
      </c>
      <c r="S27" s="48" t="s">
        <v>29</v>
      </c>
      <c r="T27" s="48" t="s">
        <v>42</v>
      </c>
      <c r="U27" s="76" t="s">
        <v>0</v>
      </c>
      <c r="AG27" s="24">
        <f>ROUND(M21*0.0393701,0)</f>
        <v>12</v>
      </c>
      <c r="AH27" s="24">
        <f>ROUND(M20*0.0393701,0)</f>
        <v>9</v>
      </c>
      <c r="AN27" s="9" t="s">
        <v>50</v>
      </c>
    </row>
    <row r="28" spans="1:40" ht="19.5" customHeight="1" thickBot="1">
      <c r="A28" s="71" t="s">
        <v>36</v>
      </c>
      <c r="B28" s="54" t="s">
        <v>8</v>
      </c>
      <c r="C28" s="55" t="s">
        <v>10</v>
      </c>
      <c r="D28" s="56" t="s">
        <v>9</v>
      </c>
      <c r="E28" s="56" t="s">
        <v>10</v>
      </c>
      <c r="F28" s="56" t="s">
        <v>23</v>
      </c>
      <c r="G28" s="56" t="s">
        <v>10</v>
      </c>
      <c r="H28" s="56" t="s">
        <v>9</v>
      </c>
      <c r="I28" s="56" t="s">
        <v>9</v>
      </c>
      <c r="J28" s="56" t="s">
        <v>77</v>
      </c>
      <c r="K28" s="56" t="s">
        <v>77</v>
      </c>
      <c r="L28" s="55" t="s">
        <v>9</v>
      </c>
      <c r="M28" s="56" t="s">
        <v>77</v>
      </c>
      <c r="N28" s="55" t="s">
        <v>9</v>
      </c>
      <c r="O28" s="56" t="s">
        <v>77</v>
      </c>
      <c r="P28" s="55" t="s">
        <v>9</v>
      </c>
      <c r="Q28" s="56" t="s">
        <v>77</v>
      </c>
      <c r="R28" s="55" t="s">
        <v>9</v>
      </c>
      <c r="S28" s="56" t="s">
        <v>77</v>
      </c>
      <c r="T28" s="55" t="s">
        <v>9</v>
      </c>
      <c r="U28" s="57" t="s">
        <v>35</v>
      </c>
      <c r="AJ28" s="37">
        <v>0.019999999999999574</v>
      </c>
      <c r="AK28" s="1">
        <v>1</v>
      </c>
      <c r="AL28" s="3"/>
      <c r="AM28" s="3"/>
      <c r="AN28" s="38">
        <v>0.03868471953578337</v>
      </c>
    </row>
    <row r="29" spans="1:40" ht="12.75">
      <c r="A29" s="28">
        <f>AC51</f>
        <v>69</v>
      </c>
      <c r="B29" s="28">
        <f>A29*25.4</f>
        <v>1752.6</v>
      </c>
      <c r="C29" s="67">
        <f>IF(A29&lt;=0,"",D29*0.0283168)</f>
        <v>0</v>
      </c>
      <c r="D29" s="30">
        <f aca="true" t="shared" si="0" ref="D29:D92">IF(A29&lt;=0,"",IF(AE33&gt;=1,LOOKUP(AE33,AK$28:AK$75,AJ$28:AJ$75),0))</f>
        <v>0</v>
      </c>
      <c r="E29" s="67">
        <f>IF(A29&lt;=0,"",F29*0.0283168)</f>
        <v>0</v>
      </c>
      <c r="F29" s="67">
        <f aca="true" t="shared" si="1" ref="F29:F92">IF(A29&lt;=0,"",IF(AE33&gt;=37,LOOKUP(AE33,AK$64:AK$75,AL$64:AL$75),0))</f>
        <v>0</v>
      </c>
      <c r="G29" s="67">
        <f>IF(A29&lt;=0,"",I29*0.0283168)</f>
        <v>0</v>
      </c>
      <c r="H29" s="29">
        <f aca="true" t="shared" si="2" ref="H29:H92">IF(A29&lt;=0,"",I29*$AA$46)</f>
        <v>0</v>
      </c>
      <c r="I29" s="29">
        <f aca="true" t="shared" si="3" ref="I29:I92">IF(A29&lt;=0,"",IF(AE33&gt;=1,LOOKUP(AE33,AK$28:AK$75,AN$28:AN$75),0))</f>
        <v>0</v>
      </c>
      <c r="J29" s="29">
        <f>IF(A29&lt;=0,"",H29*0.0283168)</f>
        <v>0</v>
      </c>
      <c r="K29" s="29">
        <f>IF(A29&lt;=0,"",L29*0.0283168)</f>
        <v>0</v>
      </c>
      <c r="L29" s="68">
        <f aca="true" t="shared" si="4" ref="L29:L92">IF(A29&lt;=0,"",D29*$AA$45)</f>
        <v>0</v>
      </c>
      <c r="M29" s="29">
        <f>IF(A29&lt;=0,"",N29*0.0283168)</f>
        <v>0</v>
      </c>
      <c r="N29" s="68">
        <f aca="true" t="shared" si="5" ref="N29:N92">IF(A29&lt;=0,"",F29*$AA$47)</f>
        <v>0</v>
      </c>
      <c r="O29" s="29">
        <f>IF(A29&lt;=0,"",P29*0.0283168)</f>
        <v>0.05350328700544917</v>
      </c>
      <c r="P29" s="29">
        <f aca="true" t="shared" si="6" ref="P29:P92">IF(A29&lt;=0,"",((AA$34*1/12)-L29-H29-N29)*AB$53)</f>
        <v>1.8894538579729763</v>
      </c>
      <c r="Q29" s="29">
        <f>IF(A29&lt;=0,"",R29*0.0283168)</f>
        <v>0.05350328700544917</v>
      </c>
      <c r="R29" s="29">
        <f>IF(A29&lt;=0,"",L29+P29+N29+H29)</f>
        <v>1.8894538579729763</v>
      </c>
      <c r="S29" s="29">
        <f>IF(A29&lt;=0,"",T29*0.0283168)</f>
        <v>4.882774914111053</v>
      </c>
      <c r="T29" s="29">
        <f>IF(A29&lt;=0," ",IF(A29=1,P29,R29+T30))</f>
        <v>172.43385248725326</v>
      </c>
      <c r="U29" s="29">
        <f>IF(A29&lt;=0,"",M$23+B29/1000)</f>
        <v>101.7526</v>
      </c>
      <c r="AJ29" s="39">
        <v>0.03999999999999915</v>
      </c>
      <c r="AK29" s="2">
        <v>2</v>
      </c>
      <c r="AL29" s="3"/>
      <c r="AM29" s="3"/>
      <c r="AN29" s="40">
        <v>0.058027079303675046</v>
      </c>
    </row>
    <row r="30" spans="1:40" ht="12.75">
      <c r="A30" s="30">
        <f aca="true" t="shared" si="7" ref="A30:A93">IF(AE33=0,0,IF(A29=" ","",A29-1))</f>
        <v>68</v>
      </c>
      <c r="B30" s="28">
        <f aca="true" t="shared" si="8" ref="B30:B93">A30*25.4</f>
        <v>1727.1999999999998</v>
      </c>
      <c r="C30" s="67">
        <f aca="true" t="shared" si="9" ref="C30:C93">IF(A30&lt;=0,"",D30*0.0283168)</f>
        <v>0</v>
      </c>
      <c r="D30" s="30">
        <f t="shared" si="0"/>
        <v>0</v>
      </c>
      <c r="E30" s="67">
        <f aca="true" t="shared" si="10" ref="E30:E93">IF(A30&lt;=0,"",F30*0.0283168)</f>
        <v>0</v>
      </c>
      <c r="F30" s="67">
        <f t="shared" si="1"/>
        <v>0</v>
      </c>
      <c r="G30" s="67">
        <f aca="true" t="shared" si="11" ref="G30:G93">IF(A30&lt;=0,"",I30*0.0283168)</f>
        <v>0</v>
      </c>
      <c r="H30" s="29">
        <f t="shared" si="2"/>
        <v>0</v>
      </c>
      <c r="I30" s="29">
        <f t="shared" si="3"/>
        <v>0</v>
      </c>
      <c r="J30" s="29">
        <f aca="true" t="shared" si="12" ref="J30:J93">IF(A30&lt;=0,"",H30*0.0283168)</f>
        <v>0</v>
      </c>
      <c r="K30" s="29">
        <f aca="true" t="shared" si="13" ref="K30:K93">IF(A30&lt;=0,"",L30*0.0283168)</f>
        <v>0</v>
      </c>
      <c r="L30" s="68">
        <f t="shared" si="4"/>
        <v>0</v>
      </c>
      <c r="M30" s="29">
        <f aca="true" t="shared" si="14" ref="M30:M93">IF(A30&lt;=0,"",N30*0.0283168)</f>
        <v>0</v>
      </c>
      <c r="N30" s="68">
        <f t="shared" si="5"/>
        <v>0</v>
      </c>
      <c r="O30" s="29">
        <f aca="true" t="shared" si="15" ref="O30:O93">IF(A30&lt;=0,"",P30*0.0283168)</f>
        <v>0.05350328700544917</v>
      </c>
      <c r="P30" s="29">
        <f t="shared" si="6"/>
        <v>1.8894538579729763</v>
      </c>
      <c r="Q30" s="29">
        <f aca="true" t="shared" si="16" ref="Q30:Q93">IF(A30&lt;=0,"",R30*0.0283168)</f>
        <v>0.05350328700544917</v>
      </c>
      <c r="R30" s="29">
        <f aca="true" t="shared" si="17" ref="R30:R93">IF(A30&lt;=0,"",L30+P30+N30+H30)</f>
        <v>1.8894538579729763</v>
      </c>
      <c r="S30" s="29">
        <f aca="true" t="shared" si="18" ref="S30:S93">IF(A30&lt;=0,"",T30*0.0283168)</f>
        <v>4.829271627105604</v>
      </c>
      <c r="T30" s="29">
        <f aca="true" t="shared" si="19" ref="T30:T93">IF(A30&lt;=0," ",IF(A30=1,P30,R30+T31))</f>
        <v>170.5443986292803</v>
      </c>
      <c r="U30" s="29">
        <f aca="true" t="shared" si="20" ref="U30:U93">IF(A30&lt;=0,"",M$23+B30/1000)</f>
        <v>101.7272</v>
      </c>
      <c r="AJ30" s="39">
        <v>0.08000000000000185</v>
      </c>
      <c r="AK30" s="2">
        <v>3</v>
      </c>
      <c r="AL30" s="3"/>
      <c r="AM30" s="3"/>
      <c r="AN30" s="40">
        <v>0.058027079303675046</v>
      </c>
    </row>
    <row r="31" spans="1:40" ht="12.75">
      <c r="A31" s="30">
        <f t="shared" si="7"/>
        <v>67</v>
      </c>
      <c r="B31" s="28">
        <f t="shared" si="8"/>
        <v>1701.8</v>
      </c>
      <c r="C31" s="67">
        <f t="shared" si="9"/>
        <v>0</v>
      </c>
      <c r="D31" s="30">
        <f t="shared" si="0"/>
        <v>0</v>
      </c>
      <c r="E31" s="67">
        <f t="shared" si="10"/>
        <v>0</v>
      </c>
      <c r="F31" s="67">
        <f t="shared" si="1"/>
        <v>0</v>
      </c>
      <c r="G31" s="67">
        <f t="shared" si="11"/>
        <v>0</v>
      </c>
      <c r="H31" s="29">
        <f t="shared" si="2"/>
        <v>0</v>
      </c>
      <c r="I31" s="29">
        <f t="shared" si="3"/>
        <v>0</v>
      </c>
      <c r="J31" s="29">
        <f t="shared" si="12"/>
        <v>0</v>
      </c>
      <c r="K31" s="29">
        <f t="shared" si="13"/>
        <v>0</v>
      </c>
      <c r="L31" s="68">
        <f t="shared" si="4"/>
        <v>0</v>
      </c>
      <c r="M31" s="29">
        <f t="shared" si="14"/>
        <v>0</v>
      </c>
      <c r="N31" s="68">
        <f t="shared" si="5"/>
        <v>0</v>
      </c>
      <c r="O31" s="29">
        <f t="shared" si="15"/>
        <v>0.05350328700544917</v>
      </c>
      <c r="P31" s="29">
        <f t="shared" si="6"/>
        <v>1.8894538579729763</v>
      </c>
      <c r="Q31" s="29">
        <f t="shared" si="16"/>
        <v>0.05350328700544917</v>
      </c>
      <c r="R31" s="29">
        <f t="shared" si="17"/>
        <v>1.8894538579729763</v>
      </c>
      <c r="S31" s="29">
        <f t="shared" si="18"/>
        <v>4.775768340100155</v>
      </c>
      <c r="T31" s="29">
        <f t="shared" si="19"/>
        <v>168.65494477130733</v>
      </c>
      <c r="U31" s="29">
        <f t="shared" si="20"/>
        <v>101.7018</v>
      </c>
      <c r="AJ31" s="39">
        <v>0.129999999999999</v>
      </c>
      <c r="AK31" s="2">
        <v>4</v>
      </c>
      <c r="AL31" s="3"/>
      <c r="AM31" s="3"/>
      <c r="AN31" s="40">
        <v>0.07736943907156674</v>
      </c>
    </row>
    <row r="32" spans="1:40" ht="12.75">
      <c r="A32" s="30">
        <f t="shared" si="7"/>
        <v>66</v>
      </c>
      <c r="B32" s="28">
        <f t="shared" si="8"/>
        <v>1676.3999999999999</v>
      </c>
      <c r="C32" s="67">
        <f t="shared" si="9"/>
        <v>0</v>
      </c>
      <c r="D32" s="30">
        <f t="shared" si="0"/>
        <v>0</v>
      </c>
      <c r="E32" s="67">
        <f t="shared" si="10"/>
        <v>0</v>
      </c>
      <c r="F32" s="67">
        <f t="shared" si="1"/>
        <v>0</v>
      </c>
      <c r="G32" s="67">
        <f t="shared" si="11"/>
        <v>0</v>
      </c>
      <c r="H32" s="29">
        <f t="shared" si="2"/>
        <v>0</v>
      </c>
      <c r="I32" s="29">
        <f t="shared" si="3"/>
        <v>0</v>
      </c>
      <c r="J32" s="29">
        <f t="shared" si="12"/>
        <v>0</v>
      </c>
      <c r="K32" s="29">
        <f t="shared" si="13"/>
        <v>0</v>
      </c>
      <c r="L32" s="68">
        <f t="shared" si="4"/>
        <v>0</v>
      </c>
      <c r="M32" s="29">
        <f t="shared" si="14"/>
        <v>0</v>
      </c>
      <c r="N32" s="68">
        <f t="shared" si="5"/>
        <v>0</v>
      </c>
      <c r="O32" s="29">
        <f t="shared" si="15"/>
        <v>0.05350328700544917</v>
      </c>
      <c r="P32" s="29">
        <f t="shared" si="6"/>
        <v>1.8894538579729763</v>
      </c>
      <c r="Q32" s="29">
        <f t="shared" si="16"/>
        <v>0.05350328700544917</v>
      </c>
      <c r="R32" s="29">
        <f t="shared" si="17"/>
        <v>1.8894538579729763</v>
      </c>
      <c r="S32" s="29">
        <f t="shared" si="18"/>
        <v>4.722265053094707</v>
      </c>
      <c r="T32" s="29">
        <f t="shared" si="19"/>
        <v>166.76549091333436</v>
      </c>
      <c r="U32" s="29">
        <f t="shared" si="20"/>
        <v>101.6764</v>
      </c>
      <c r="AA32" s="9" t="s">
        <v>43</v>
      </c>
      <c r="AD32" s="12"/>
      <c r="AE32" s="12">
        <v>-1</v>
      </c>
      <c r="AF32" s="9">
        <v>-1</v>
      </c>
      <c r="AG32" s="23" t="s">
        <v>20</v>
      </c>
      <c r="AH32" s="23" t="s">
        <v>21</v>
      </c>
      <c r="AJ32" s="39">
        <v>0.1700000000000017</v>
      </c>
      <c r="AK32" s="2">
        <v>5</v>
      </c>
      <c r="AL32" s="3"/>
      <c r="AM32" s="3"/>
      <c r="AN32" s="40">
        <v>0.09671179883945842</v>
      </c>
    </row>
    <row r="33" spans="1:40" ht="12.75">
      <c r="A33" s="30">
        <f t="shared" si="7"/>
        <v>65</v>
      </c>
      <c r="B33" s="28">
        <f t="shared" si="8"/>
        <v>1651</v>
      </c>
      <c r="C33" s="67">
        <f t="shared" si="9"/>
        <v>0</v>
      </c>
      <c r="D33" s="30">
        <f t="shared" si="0"/>
        <v>0</v>
      </c>
      <c r="E33" s="67">
        <f t="shared" si="10"/>
        <v>0</v>
      </c>
      <c r="F33" s="67">
        <f t="shared" si="1"/>
        <v>0</v>
      </c>
      <c r="G33" s="67">
        <f t="shared" si="11"/>
        <v>0</v>
      </c>
      <c r="H33" s="29">
        <f t="shared" si="2"/>
        <v>0</v>
      </c>
      <c r="I33" s="29">
        <f t="shared" si="3"/>
        <v>0</v>
      </c>
      <c r="J33" s="29">
        <f t="shared" si="12"/>
        <v>0</v>
      </c>
      <c r="K33" s="29">
        <f t="shared" si="13"/>
        <v>0</v>
      </c>
      <c r="L33" s="68">
        <f t="shared" si="4"/>
        <v>0</v>
      </c>
      <c r="M33" s="29">
        <f t="shared" si="14"/>
        <v>0</v>
      </c>
      <c r="N33" s="68">
        <f t="shared" si="5"/>
        <v>0</v>
      </c>
      <c r="O33" s="29">
        <f t="shared" si="15"/>
        <v>0.05350328700544917</v>
      </c>
      <c r="P33" s="29">
        <f t="shared" si="6"/>
        <v>1.8894538579729763</v>
      </c>
      <c r="Q33" s="29">
        <f t="shared" si="16"/>
        <v>0.05350328700544917</v>
      </c>
      <c r="R33" s="29">
        <f t="shared" si="17"/>
        <v>1.8894538579729763</v>
      </c>
      <c r="S33" s="29">
        <f t="shared" si="18"/>
        <v>4.668761766089258</v>
      </c>
      <c r="T33" s="29">
        <f t="shared" si="19"/>
        <v>164.8760370553614</v>
      </c>
      <c r="U33" s="29">
        <f t="shared" si="20"/>
        <v>101.651</v>
      </c>
      <c r="Z33" s="9" t="s">
        <v>44</v>
      </c>
      <c r="AA33" s="12">
        <f>M22</f>
        <v>5.266085316585</v>
      </c>
      <c r="AE33" s="12">
        <f>IF(AND(AE32&gt;=1,AE32&lt;47),AE32+1,IF(AG33=0,1,IF(AE32=47,AE32+1,-1)))</f>
        <v>-1</v>
      </c>
      <c r="AF33" s="9">
        <f>IF(AF32&gt;=1,AF32+1,IF(AG33=0,1,-1))</f>
        <v>-1</v>
      </c>
      <c r="AG33" s="24">
        <f>AG27</f>
        <v>12</v>
      </c>
      <c r="AH33" s="24">
        <f>AH27</f>
        <v>9</v>
      </c>
      <c r="AJ33" s="39">
        <v>0.2099999999999973</v>
      </c>
      <c r="AK33" s="2">
        <v>6</v>
      </c>
      <c r="AL33" s="3"/>
      <c r="AM33" s="3"/>
      <c r="AN33" s="40">
        <v>0.07736943907156674</v>
      </c>
    </row>
    <row r="34" spans="1:40" ht="12.75">
      <c r="A34" s="30">
        <f t="shared" si="7"/>
        <v>64</v>
      </c>
      <c r="B34" s="28">
        <f t="shared" si="8"/>
        <v>1625.6</v>
      </c>
      <c r="C34" s="67">
        <f t="shared" si="9"/>
        <v>0</v>
      </c>
      <c r="D34" s="30">
        <f t="shared" si="0"/>
        <v>0</v>
      </c>
      <c r="E34" s="67">
        <f t="shared" si="10"/>
        <v>0</v>
      </c>
      <c r="F34" s="67">
        <f t="shared" si="1"/>
        <v>0</v>
      </c>
      <c r="G34" s="67">
        <f t="shared" si="11"/>
        <v>0</v>
      </c>
      <c r="H34" s="29">
        <f t="shared" si="2"/>
        <v>0</v>
      </c>
      <c r="I34" s="29">
        <f t="shared" si="3"/>
        <v>0</v>
      </c>
      <c r="J34" s="29">
        <f t="shared" si="12"/>
        <v>0</v>
      </c>
      <c r="K34" s="29">
        <f t="shared" si="13"/>
        <v>0</v>
      </c>
      <c r="L34" s="68">
        <f t="shared" si="4"/>
        <v>0</v>
      </c>
      <c r="M34" s="29">
        <f t="shared" si="14"/>
        <v>0</v>
      </c>
      <c r="N34" s="68">
        <f t="shared" si="5"/>
        <v>0</v>
      </c>
      <c r="O34" s="29">
        <f t="shared" si="15"/>
        <v>0.05350328700544917</v>
      </c>
      <c r="P34" s="29">
        <f t="shared" si="6"/>
        <v>1.8894538579729763</v>
      </c>
      <c r="Q34" s="29">
        <f t="shared" si="16"/>
        <v>0.05350328700544917</v>
      </c>
      <c r="R34" s="29">
        <f t="shared" si="17"/>
        <v>1.8894538579729763</v>
      </c>
      <c r="S34" s="29">
        <f t="shared" si="18"/>
        <v>4.615258479083809</v>
      </c>
      <c r="T34" s="29">
        <f t="shared" si="19"/>
        <v>162.98658319738843</v>
      </c>
      <c r="U34" s="29">
        <f t="shared" si="20"/>
        <v>101.6256</v>
      </c>
      <c r="Z34" s="9" t="s">
        <v>23</v>
      </c>
      <c r="AA34" s="9">
        <f>AA33*10.7639</f>
        <v>56.683615739189285</v>
      </c>
      <c r="AE34" s="12">
        <f aca="true" t="shared" si="21" ref="AE34:AE97">IF(AND(AE33&gt;=1,AE33&lt;47),AE33+1,IF(AG34=0,1,IF(AE33=47,AE33+1,-1)))</f>
        <v>-1</v>
      </c>
      <c r="AF34" s="9">
        <f>IF(AF33&gt;=1,AF33+1,IF(AG34=0,1,-1))</f>
        <v>-1</v>
      </c>
      <c r="AG34" s="24">
        <f aca="true" t="shared" si="22" ref="AG34:AH37">AG33-1</f>
        <v>11</v>
      </c>
      <c r="AH34" s="24">
        <f t="shared" si="22"/>
        <v>8</v>
      </c>
      <c r="AJ34" s="39">
        <v>0.23000000000000043</v>
      </c>
      <c r="AK34" s="2">
        <v>7</v>
      </c>
      <c r="AL34" s="3"/>
      <c r="AM34" s="3"/>
      <c r="AN34" s="40">
        <v>0.09671179883945842</v>
      </c>
    </row>
    <row r="35" spans="1:40" ht="12.75">
      <c r="A35" s="30">
        <f t="shared" si="7"/>
        <v>63</v>
      </c>
      <c r="B35" s="28">
        <f t="shared" si="8"/>
        <v>1600.1999999999998</v>
      </c>
      <c r="C35" s="67">
        <f t="shared" si="9"/>
        <v>0</v>
      </c>
      <c r="D35" s="30">
        <f t="shared" si="0"/>
        <v>0</v>
      </c>
      <c r="E35" s="67">
        <f t="shared" si="10"/>
        <v>0</v>
      </c>
      <c r="F35" s="67">
        <f t="shared" si="1"/>
        <v>0</v>
      </c>
      <c r="G35" s="67">
        <f t="shared" si="11"/>
        <v>0</v>
      </c>
      <c r="H35" s="29">
        <f t="shared" si="2"/>
        <v>0</v>
      </c>
      <c r="I35" s="29">
        <f t="shared" si="3"/>
        <v>0</v>
      </c>
      <c r="J35" s="29">
        <f t="shared" si="12"/>
        <v>0</v>
      </c>
      <c r="K35" s="29">
        <f t="shared" si="13"/>
        <v>0</v>
      </c>
      <c r="L35" s="68">
        <f t="shared" si="4"/>
        <v>0</v>
      </c>
      <c r="M35" s="29">
        <f t="shared" si="14"/>
        <v>0</v>
      </c>
      <c r="N35" s="68">
        <f t="shared" si="5"/>
        <v>0</v>
      </c>
      <c r="O35" s="29">
        <f t="shared" si="15"/>
        <v>0.05350328700544917</v>
      </c>
      <c r="P35" s="29">
        <f t="shared" si="6"/>
        <v>1.8894538579729763</v>
      </c>
      <c r="Q35" s="29">
        <f t="shared" si="16"/>
        <v>0.05350328700544917</v>
      </c>
      <c r="R35" s="29">
        <f t="shared" si="17"/>
        <v>1.8894538579729763</v>
      </c>
      <c r="S35" s="29">
        <f t="shared" si="18"/>
        <v>4.561755192078359</v>
      </c>
      <c r="T35" s="29">
        <f t="shared" si="19"/>
        <v>161.09712933941546</v>
      </c>
      <c r="U35" s="29">
        <f t="shared" si="20"/>
        <v>101.6002</v>
      </c>
      <c r="AE35" s="12">
        <f t="shared" si="21"/>
        <v>-1</v>
      </c>
      <c r="AF35" s="9">
        <f>IF(AF34&gt;=1,AF34+1,IF(AG35=0,1,-1))</f>
        <v>-1</v>
      </c>
      <c r="AG35" s="24">
        <f t="shared" si="22"/>
        <v>10</v>
      </c>
      <c r="AH35" s="24">
        <f t="shared" si="22"/>
        <v>7</v>
      </c>
      <c r="AJ35" s="39">
        <v>0.25</v>
      </c>
      <c r="AK35" s="2">
        <v>8</v>
      </c>
      <c r="AL35" s="3"/>
      <c r="AM35" s="3"/>
      <c r="AN35" s="40">
        <v>0.09671179883945842</v>
      </c>
    </row>
    <row r="36" spans="1:40" ht="12.75">
      <c r="A36" s="30">
        <f t="shared" si="7"/>
        <v>62</v>
      </c>
      <c r="B36" s="28">
        <f t="shared" si="8"/>
        <v>1574.8</v>
      </c>
      <c r="C36" s="67">
        <f t="shared" si="9"/>
        <v>0</v>
      </c>
      <c r="D36" s="30">
        <f t="shared" si="0"/>
        <v>0</v>
      </c>
      <c r="E36" s="67">
        <f t="shared" si="10"/>
        <v>0</v>
      </c>
      <c r="F36" s="67">
        <f t="shared" si="1"/>
        <v>0</v>
      </c>
      <c r="G36" s="67">
        <f t="shared" si="11"/>
        <v>0</v>
      </c>
      <c r="H36" s="29">
        <f t="shared" si="2"/>
        <v>0</v>
      </c>
      <c r="I36" s="29">
        <f t="shared" si="3"/>
        <v>0</v>
      </c>
      <c r="J36" s="29">
        <f t="shared" si="12"/>
        <v>0</v>
      </c>
      <c r="K36" s="29">
        <f t="shared" si="13"/>
        <v>0</v>
      </c>
      <c r="L36" s="68">
        <f t="shared" si="4"/>
        <v>0</v>
      </c>
      <c r="M36" s="29">
        <f t="shared" si="14"/>
        <v>0</v>
      </c>
      <c r="N36" s="68">
        <f t="shared" si="5"/>
        <v>0</v>
      </c>
      <c r="O36" s="29">
        <f t="shared" si="15"/>
        <v>0.05350328700544917</v>
      </c>
      <c r="P36" s="29">
        <f t="shared" si="6"/>
        <v>1.8894538579729763</v>
      </c>
      <c r="Q36" s="29">
        <f t="shared" si="16"/>
        <v>0.05350328700544917</v>
      </c>
      <c r="R36" s="29">
        <f t="shared" si="17"/>
        <v>1.8894538579729763</v>
      </c>
      <c r="S36" s="29">
        <f t="shared" si="18"/>
        <v>4.50825190507291</v>
      </c>
      <c r="T36" s="29">
        <f t="shared" si="19"/>
        <v>159.2076754814425</v>
      </c>
      <c r="U36" s="29">
        <f t="shared" si="20"/>
        <v>101.5748</v>
      </c>
      <c r="AE36" s="12">
        <f t="shared" si="21"/>
        <v>-1</v>
      </c>
      <c r="AF36" s="9">
        <f>IF(AF35&gt;=1,AF35+1,IF(AG36=0,1,-1))</f>
        <v>-1</v>
      </c>
      <c r="AG36" s="24">
        <f t="shared" si="22"/>
        <v>9</v>
      </c>
      <c r="AH36" s="24">
        <f t="shared" si="22"/>
        <v>6</v>
      </c>
      <c r="AJ36" s="39">
        <v>0.2699999999999996</v>
      </c>
      <c r="AK36" s="2">
        <v>9</v>
      </c>
      <c r="AL36" s="3"/>
      <c r="AM36" s="3"/>
      <c r="AN36" s="40">
        <v>0.09671179883945842</v>
      </c>
    </row>
    <row r="37" spans="1:40" ht="12.75">
      <c r="A37" s="30">
        <f t="shared" si="7"/>
        <v>61</v>
      </c>
      <c r="B37" s="28">
        <f t="shared" si="8"/>
        <v>1549.3999999999999</v>
      </c>
      <c r="C37" s="67">
        <f t="shared" si="9"/>
        <v>0</v>
      </c>
      <c r="D37" s="30">
        <f t="shared" si="0"/>
        <v>0</v>
      </c>
      <c r="E37" s="67">
        <f t="shared" si="10"/>
        <v>0</v>
      </c>
      <c r="F37" s="67">
        <f t="shared" si="1"/>
        <v>0</v>
      </c>
      <c r="G37" s="67">
        <f t="shared" si="11"/>
        <v>0</v>
      </c>
      <c r="H37" s="29">
        <f t="shared" si="2"/>
        <v>0</v>
      </c>
      <c r="I37" s="29">
        <f t="shared" si="3"/>
        <v>0</v>
      </c>
      <c r="J37" s="29">
        <f t="shared" si="12"/>
        <v>0</v>
      </c>
      <c r="K37" s="29">
        <f t="shared" si="13"/>
        <v>0</v>
      </c>
      <c r="L37" s="68">
        <f t="shared" si="4"/>
        <v>0</v>
      </c>
      <c r="M37" s="29">
        <f t="shared" si="14"/>
        <v>0</v>
      </c>
      <c r="N37" s="68">
        <f t="shared" si="5"/>
        <v>0</v>
      </c>
      <c r="O37" s="29">
        <f t="shared" si="15"/>
        <v>0.05350328700544917</v>
      </c>
      <c r="P37" s="29">
        <f t="shared" si="6"/>
        <v>1.8894538579729763</v>
      </c>
      <c r="Q37" s="29">
        <f t="shared" si="16"/>
        <v>0.05350328700544917</v>
      </c>
      <c r="R37" s="29">
        <f t="shared" si="17"/>
        <v>1.8894538579729763</v>
      </c>
      <c r="S37" s="29">
        <f t="shared" si="18"/>
        <v>4.454748618067462</v>
      </c>
      <c r="T37" s="29">
        <f t="shared" si="19"/>
        <v>157.31822162346953</v>
      </c>
      <c r="U37" s="29">
        <f t="shared" si="20"/>
        <v>101.5494</v>
      </c>
      <c r="AE37" s="12">
        <f t="shared" si="21"/>
        <v>-1</v>
      </c>
      <c r="AF37" s="9">
        <f>IF(AF36&gt;=1,AF36+1,IF(AG37=0,1,-1))</f>
        <v>-1</v>
      </c>
      <c r="AG37" s="24">
        <f t="shared" si="22"/>
        <v>8</v>
      </c>
      <c r="AH37" s="24">
        <f t="shared" si="22"/>
        <v>5</v>
      </c>
      <c r="AJ37" s="39">
        <v>0.28000000000000114</v>
      </c>
      <c r="AK37" s="2">
        <v>10</v>
      </c>
      <c r="AL37" s="3"/>
      <c r="AM37" s="3"/>
      <c r="AN37" s="40">
        <v>0.09671179883945842</v>
      </c>
    </row>
    <row r="38" spans="1:40" ht="12.75">
      <c r="A38" s="30">
        <f t="shared" si="7"/>
        <v>60</v>
      </c>
      <c r="B38" s="28">
        <f>A38*25.4</f>
        <v>1524</v>
      </c>
      <c r="C38" s="67">
        <f t="shared" si="9"/>
        <v>0</v>
      </c>
      <c r="D38" s="30">
        <f t="shared" si="0"/>
        <v>0</v>
      </c>
      <c r="E38" s="67">
        <f t="shared" si="10"/>
        <v>0</v>
      </c>
      <c r="F38" s="67">
        <f t="shared" si="1"/>
        <v>0</v>
      </c>
      <c r="G38" s="67">
        <f t="shared" si="11"/>
        <v>0</v>
      </c>
      <c r="H38" s="29">
        <f t="shared" si="2"/>
        <v>0</v>
      </c>
      <c r="I38" s="29">
        <f t="shared" si="3"/>
        <v>0</v>
      </c>
      <c r="J38" s="29">
        <f t="shared" si="12"/>
        <v>0</v>
      </c>
      <c r="K38" s="29">
        <f t="shared" si="13"/>
        <v>0</v>
      </c>
      <c r="L38" s="68">
        <f t="shared" si="4"/>
        <v>0</v>
      </c>
      <c r="M38" s="29">
        <f t="shared" si="14"/>
        <v>0</v>
      </c>
      <c r="N38" s="68">
        <f t="shared" si="5"/>
        <v>0</v>
      </c>
      <c r="O38" s="29">
        <f t="shared" si="15"/>
        <v>0.05350328700544917</v>
      </c>
      <c r="P38" s="29">
        <f t="shared" si="6"/>
        <v>1.8894538579729763</v>
      </c>
      <c r="Q38" s="29">
        <f t="shared" si="16"/>
        <v>0.05350328700544917</v>
      </c>
      <c r="R38" s="29">
        <f t="shared" si="17"/>
        <v>1.8894538579729763</v>
      </c>
      <c r="S38" s="29">
        <f t="shared" si="18"/>
        <v>4.401245331062013</v>
      </c>
      <c r="T38" s="29">
        <f t="shared" si="19"/>
        <v>155.42876776549656</v>
      </c>
      <c r="U38" s="29">
        <f t="shared" si="20"/>
        <v>101.524</v>
      </c>
      <c r="AB38" s="8" t="s">
        <v>14</v>
      </c>
      <c r="AC38" s="9">
        <f>COUNTIF(AG33:AG129,"&gt;0")</f>
        <v>12</v>
      </c>
      <c r="AE38" s="12">
        <f t="shared" si="21"/>
        <v>-1</v>
      </c>
      <c r="AF38" s="9">
        <f aca="true" t="shared" si="23" ref="AF38:AF95">IF(AF37&gt;=1,AF37+1,IF(AG38=0,1,-1))</f>
        <v>-1</v>
      </c>
      <c r="AG38" s="24">
        <f aca="true" t="shared" si="24" ref="AG38:AH48">AG37-1</f>
        <v>7</v>
      </c>
      <c r="AH38" s="24">
        <f t="shared" si="24"/>
        <v>4</v>
      </c>
      <c r="AJ38" s="39">
        <v>0.3000000000000007</v>
      </c>
      <c r="AK38" s="2">
        <v>11</v>
      </c>
      <c r="AL38" s="3"/>
      <c r="AM38" s="3"/>
      <c r="AN38" s="40">
        <v>0.09671179883945842</v>
      </c>
    </row>
    <row r="39" spans="1:40" ht="12.75">
      <c r="A39" s="30">
        <f t="shared" si="7"/>
        <v>59</v>
      </c>
      <c r="B39" s="28">
        <f t="shared" si="8"/>
        <v>1498.6</v>
      </c>
      <c r="C39" s="67">
        <f t="shared" si="9"/>
        <v>0</v>
      </c>
      <c r="D39" s="30">
        <f t="shared" si="0"/>
        <v>0</v>
      </c>
      <c r="E39" s="67">
        <f t="shared" si="10"/>
        <v>0</v>
      </c>
      <c r="F39" s="67">
        <f t="shared" si="1"/>
        <v>0</v>
      </c>
      <c r="G39" s="67">
        <f t="shared" si="11"/>
        <v>0</v>
      </c>
      <c r="H39" s="29">
        <f t="shared" si="2"/>
        <v>0</v>
      </c>
      <c r="I39" s="29">
        <f t="shared" si="3"/>
        <v>0</v>
      </c>
      <c r="J39" s="29">
        <f t="shared" si="12"/>
        <v>0</v>
      </c>
      <c r="K39" s="29">
        <f t="shared" si="13"/>
        <v>0</v>
      </c>
      <c r="L39" s="68">
        <f t="shared" si="4"/>
        <v>0</v>
      </c>
      <c r="M39" s="29">
        <f t="shared" si="14"/>
        <v>0</v>
      </c>
      <c r="N39" s="68">
        <f t="shared" si="5"/>
        <v>0</v>
      </c>
      <c r="O39" s="29">
        <f t="shared" si="15"/>
        <v>0.05350328700544917</v>
      </c>
      <c r="P39" s="29">
        <f t="shared" si="6"/>
        <v>1.8894538579729763</v>
      </c>
      <c r="Q39" s="29">
        <f t="shared" si="16"/>
        <v>0.05350328700544917</v>
      </c>
      <c r="R39" s="29">
        <f t="shared" si="17"/>
        <v>1.8894538579729763</v>
      </c>
      <c r="S39" s="29">
        <f t="shared" si="18"/>
        <v>4.347742044056564</v>
      </c>
      <c r="T39" s="29">
        <f t="shared" si="19"/>
        <v>153.5393139075236</v>
      </c>
      <c r="U39" s="29">
        <f t="shared" si="20"/>
        <v>101.4986</v>
      </c>
      <c r="Y39" s="9" t="s">
        <v>55</v>
      </c>
      <c r="AA39" s="18">
        <f>M16*2</f>
        <v>2</v>
      </c>
      <c r="AB39" s="25">
        <v>0.501</v>
      </c>
      <c r="AE39" s="12">
        <f t="shared" si="21"/>
        <v>-1</v>
      </c>
      <c r="AF39" s="9">
        <f t="shared" si="23"/>
        <v>-1</v>
      </c>
      <c r="AG39" s="24">
        <f t="shared" si="24"/>
        <v>6</v>
      </c>
      <c r="AH39" s="24">
        <f t="shared" si="24"/>
        <v>3</v>
      </c>
      <c r="AJ39" s="39">
        <v>0.3100000000000005</v>
      </c>
      <c r="AK39" s="2">
        <v>12</v>
      </c>
      <c r="AL39" s="3"/>
      <c r="AM39" s="3"/>
      <c r="AN39" s="40">
        <v>0.11605415860735009</v>
      </c>
    </row>
    <row r="40" spans="1:40" ht="12.75">
      <c r="A40" s="30">
        <f t="shared" si="7"/>
        <v>58</v>
      </c>
      <c r="B40" s="28">
        <f t="shared" si="8"/>
        <v>1473.1999999999998</v>
      </c>
      <c r="C40" s="67">
        <f t="shared" si="9"/>
        <v>0</v>
      </c>
      <c r="D40" s="30">
        <f t="shared" si="0"/>
        <v>0</v>
      </c>
      <c r="E40" s="67">
        <f t="shared" si="10"/>
        <v>0</v>
      </c>
      <c r="F40" s="67">
        <f t="shared" si="1"/>
        <v>0</v>
      </c>
      <c r="G40" s="67">
        <f t="shared" si="11"/>
        <v>0</v>
      </c>
      <c r="H40" s="29">
        <f t="shared" si="2"/>
        <v>0</v>
      </c>
      <c r="I40" s="29">
        <f t="shared" si="3"/>
        <v>0</v>
      </c>
      <c r="J40" s="29">
        <f t="shared" si="12"/>
        <v>0</v>
      </c>
      <c r="K40" s="29">
        <f t="shared" si="13"/>
        <v>0</v>
      </c>
      <c r="L40" s="68">
        <f t="shared" si="4"/>
        <v>0</v>
      </c>
      <c r="M40" s="29">
        <f t="shared" si="14"/>
        <v>0</v>
      </c>
      <c r="N40" s="68">
        <f t="shared" si="5"/>
        <v>0</v>
      </c>
      <c r="O40" s="29">
        <f t="shared" si="15"/>
        <v>0.05350328700544917</v>
      </c>
      <c r="P40" s="29">
        <f t="shared" si="6"/>
        <v>1.8894538579729763</v>
      </c>
      <c r="Q40" s="29">
        <f t="shared" si="16"/>
        <v>0.05350328700544917</v>
      </c>
      <c r="R40" s="29">
        <f t="shared" si="17"/>
        <v>1.8894538579729763</v>
      </c>
      <c r="S40" s="29">
        <f t="shared" si="18"/>
        <v>4.294238757051115</v>
      </c>
      <c r="T40" s="29">
        <f t="shared" si="19"/>
        <v>151.64986004955063</v>
      </c>
      <c r="U40" s="29">
        <f t="shared" si="20"/>
        <v>101.4732</v>
      </c>
      <c r="Y40" s="9" t="s">
        <v>54</v>
      </c>
      <c r="AA40" s="18">
        <f>M17</f>
        <v>1</v>
      </c>
      <c r="AB40" s="25">
        <v>3.66667</v>
      </c>
      <c r="AE40" s="12">
        <f t="shared" si="21"/>
        <v>-1</v>
      </c>
      <c r="AF40" s="9">
        <f t="shared" si="23"/>
        <v>-1</v>
      </c>
      <c r="AG40" s="24">
        <f t="shared" si="24"/>
        <v>5</v>
      </c>
      <c r="AH40" s="24">
        <f t="shared" si="24"/>
        <v>2</v>
      </c>
      <c r="AJ40" s="39">
        <v>0.33000000000000007</v>
      </c>
      <c r="AK40" s="2">
        <v>13</v>
      </c>
      <c r="AL40" s="3"/>
      <c r="AM40" s="3"/>
      <c r="AN40" s="40">
        <v>0.09671179883945842</v>
      </c>
    </row>
    <row r="41" spans="1:40" ht="12.75">
      <c r="A41" s="30">
        <f t="shared" si="7"/>
        <v>57</v>
      </c>
      <c r="B41" s="28">
        <f t="shared" si="8"/>
        <v>1447.8</v>
      </c>
      <c r="C41" s="67">
        <f t="shared" si="9"/>
        <v>0.0005663359999999879</v>
      </c>
      <c r="D41" s="30">
        <f t="shared" si="0"/>
        <v>0.019999999999999574</v>
      </c>
      <c r="E41" s="67">
        <f t="shared" si="10"/>
        <v>0</v>
      </c>
      <c r="F41" s="67">
        <f t="shared" si="1"/>
        <v>0</v>
      </c>
      <c r="G41" s="67">
        <f t="shared" si="11"/>
        <v>0.0010954274661508705</v>
      </c>
      <c r="H41" s="29">
        <f t="shared" si="2"/>
        <v>0.03876208897485493</v>
      </c>
      <c r="I41" s="29">
        <f t="shared" si="3"/>
        <v>0.03868471953578337</v>
      </c>
      <c r="J41" s="29">
        <f t="shared" si="12"/>
        <v>0.001097618321083172</v>
      </c>
      <c r="K41" s="29">
        <f t="shared" si="13"/>
        <v>0.0020765672211199558</v>
      </c>
      <c r="L41" s="68">
        <f t="shared" si="4"/>
        <v>0.07333339999999844</v>
      </c>
      <c r="M41" s="29">
        <f t="shared" si="14"/>
        <v>0</v>
      </c>
      <c r="N41" s="68">
        <f t="shared" si="5"/>
        <v>0</v>
      </c>
      <c r="O41" s="29">
        <f t="shared" si="15"/>
        <v>0.05223361278856792</v>
      </c>
      <c r="P41" s="29">
        <f t="shared" si="6"/>
        <v>1.8446156623830348</v>
      </c>
      <c r="Q41" s="29">
        <f t="shared" si="16"/>
        <v>0.055407798330771044</v>
      </c>
      <c r="R41" s="29">
        <f t="shared" si="17"/>
        <v>1.956711151357888</v>
      </c>
      <c r="S41" s="29">
        <f t="shared" si="18"/>
        <v>4.240735470045666</v>
      </c>
      <c r="T41" s="29">
        <f t="shared" si="19"/>
        <v>149.76040619157766</v>
      </c>
      <c r="U41" s="29">
        <f t="shared" si="20"/>
        <v>101.4478</v>
      </c>
      <c r="Y41" s="9" t="s">
        <v>15</v>
      </c>
      <c r="AA41" s="25">
        <v>1</v>
      </c>
      <c r="AE41" s="12">
        <f t="shared" si="21"/>
        <v>-1</v>
      </c>
      <c r="AF41" s="9">
        <f t="shared" si="23"/>
        <v>-1</v>
      </c>
      <c r="AG41" s="24">
        <f t="shared" si="24"/>
        <v>4</v>
      </c>
      <c r="AH41" s="24">
        <f t="shared" si="24"/>
        <v>1</v>
      </c>
      <c r="AJ41" s="39">
        <v>0.3299999999999983</v>
      </c>
      <c r="AK41" s="2">
        <v>14</v>
      </c>
      <c r="AL41" s="3"/>
      <c r="AM41" s="3"/>
      <c r="AN41" s="40">
        <v>0.09671179883945842</v>
      </c>
    </row>
    <row r="42" spans="1:40" ht="12.75">
      <c r="A42" s="30">
        <f t="shared" si="7"/>
        <v>56</v>
      </c>
      <c r="B42" s="28">
        <f t="shared" si="8"/>
        <v>1422.3999999999999</v>
      </c>
      <c r="C42" s="67">
        <f t="shared" si="9"/>
        <v>0.0011326719999999759</v>
      </c>
      <c r="D42" s="30">
        <f t="shared" si="0"/>
        <v>0.03999999999999915</v>
      </c>
      <c r="E42" s="67">
        <f t="shared" si="10"/>
        <v>0</v>
      </c>
      <c r="F42" s="67">
        <f t="shared" si="1"/>
        <v>0</v>
      </c>
      <c r="G42" s="67">
        <f t="shared" si="11"/>
        <v>0.0016431411992263055</v>
      </c>
      <c r="H42" s="29">
        <f t="shared" si="2"/>
        <v>0.05814313346228239</v>
      </c>
      <c r="I42" s="29">
        <f t="shared" si="3"/>
        <v>0.058027079303675046</v>
      </c>
      <c r="J42" s="29">
        <f t="shared" si="12"/>
        <v>0.001646427481624758</v>
      </c>
      <c r="K42" s="29">
        <f t="shared" si="13"/>
        <v>0.0041531344422399115</v>
      </c>
      <c r="L42" s="68">
        <f t="shared" si="4"/>
        <v>0.14666679999999688</v>
      </c>
      <c r="M42" s="29">
        <f t="shared" si="14"/>
        <v>0</v>
      </c>
      <c r="N42" s="68">
        <f t="shared" si="5"/>
        <v>0</v>
      </c>
      <c r="O42" s="29">
        <f t="shared" si="15"/>
        <v>0.05118346223590331</v>
      </c>
      <c r="P42" s="29">
        <f t="shared" si="6"/>
        <v>1.8075298845880647</v>
      </c>
      <c r="Q42" s="29">
        <f t="shared" si="16"/>
        <v>0.05698302415976798</v>
      </c>
      <c r="R42" s="29">
        <f t="shared" si="17"/>
        <v>2.012339818050344</v>
      </c>
      <c r="S42" s="29">
        <f t="shared" si="18"/>
        <v>4.185327671714895</v>
      </c>
      <c r="T42" s="29">
        <f t="shared" si="19"/>
        <v>147.80369504021976</v>
      </c>
      <c r="U42" s="29">
        <f t="shared" si="20"/>
        <v>101.4224</v>
      </c>
      <c r="Y42" s="9" t="s">
        <v>16</v>
      </c>
      <c r="AA42" s="25">
        <v>0.75</v>
      </c>
      <c r="AE42" s="12">
        <f t="shared" si="21"/>
        <v>-1</v>
      </c>
      <c r="AF42" s="9">
        <f t="shared" si="23"/>
        <v>-1</v>
      </c>
      <c r="AG42" s="24">
        <f t="shared" si="24"/>
        <v>3</v>
      </c>
      <c r="AH42" s="24">
        <f t="shared" si="24"/>
        <v>0</v>
      </c>
      <c r="AJ42" s="39">
        <v>0.3500000000000014</v>
      </c>
      <c r="AK42" s="2">
        <v>15</v>
      </c>
      <c r="AL42" s="3"/>
      <c r="AM42" s="3"/>
      <c r="AN42" s="40">
        <v>0.11605415860735009</v>
      </c>
    </row>
    <row r="43" spans="1:40" ht="12.75">
      <c r="A43" s="30">
        <f t="shared" si="7"/>
        <v>55</v>
      </c>
      <c r="B43" s="28">
        <f t="shared" si="8"/>
        <v>1397</v>
      </c>
      <c r="C43" s="67">
        <f t="shared" si="9"/>
        <v>0.0022653440000000523</v>
      </c>
      <c r="D43" s="30">
        <f t="shared" si="0"/>
        <v>0.08000000000000185</v>
      </c>
      <c r="E43" s="67">
        <f t="shared" si="10"/>
        <v>0</v>
      </c>
      <c r="F43" s="67">
        <f t="shared" si="1"/>
        <v>0</v>
      </c>
      <c r="G43" s="67">
        <f t="shared" si="11"/>
        <v>0.0016431411992263055</v>
      </c>
      <c r="H43" s="29">
        <f t="shared" si="2"/>
        <v>0.05814313346228239</v>
      </c>
      <c r="I43" s="29">
        <f t="shared" si="3"/>
        <v>0.058027079303675046</v>
      </c>
      <c r="J43" s="29">
        <f t="shared" si="12"/>
        <v>0.001646427481624758</v>
      </c>
      <c r="K43" s="29">
        <f t="shared" si="13"/>
        <v>0.00830626888448019</v>
      </c>
      <c r="L43" s="68">
        <f t="shared" si="4"/>
        <v>0.29333360000000674</v>
      </c>
      <c r="M43" s="29">
        <f t="shared" si="14"/>
        <v>0</v>
      </c>
      <c r="N43" s="68">
        <f t="shared" si="5"/>
        <v>0</v>
      </c>
      <c r="O43" s="29">
        <f t="shared" si="15"/>
        <v>0.04952220845900719</v>
      </c>
      <c r="P43" s="29">
        <f t="shared" si="6"/>
        <v>1.7488631645880606</v>
      </c>
      <c r="Q43" s="29">
        <f t="shared" si="16"/>
        <v>0.05947490482511214</v>
      </c>
      <c r="R43" s="29">
        <f t="shared" si="17"/>
        <v>2.1003398980503496</v>
      </c>
      <c r="S43" s="29">
        <f t="shared" si="18"/>
        <v>4.128344647555127</v>
      </c>
      <c r="T43" s="29">
        <f t="shared" si="19"/>
        <v>145.79135522216941</v>
      </c>
      <c r="U43" s="29">
        <f t="shared" si="20"/>
        <v>101.397</v>
      </c>
      <c r="Y43" s="9" t="s">
        <v>17</v>
      </c>
      <c r="AA43" s="25">
        <f>(M16*AC54+(2*AA41)-AA42)</f>
        <v>8.5</v>
      </c>
      <c r="AE43" s="12">
        <f t="shared" si="21"/>
        <v>-1</v>
      </c>
      <c r="AF43" s="9">
        <f t="shared" si="23"/>
        <v>-1</v>
      </c>
      <c r="AG43" s="24">
        <f t="shared" si="24"/>
        <v>2</v>
      </c>
      <c r="AH43" s="24">
        <f t="shared" si="24"/>
        <v>-1</v>
      </c>
      <c r="AJ43" s="39">
        <v>0.35999999999999943</v>
      </c>
      <c r="AK43" s="2">
        <v>16</v>
      </c>
      <c r="AL43" s="3"/>
      <c r="AM43" s="3"/>
      <c r="AN43" s="40">
        <v>0.09671179883945842</v>
      </c>
    </row>
    <row r="44" spans="1:40" ht="12.75">
      <c r="A44" s="30">
        <f t="shared" si="7"/>
        <v>54</v>
      </c>
      <c r="B44" s="28">
        <f t="shared" si="8"/>
        <v>1371.6</v>
      </c>
      <c r="C44" s="67">
        <f t="shared" si="9"/>
        <v>0.003681183999999972</v>
      </c>
      <c r="D44" s="30">
        <f t="shared" si="0"/>
        <v>0.129999999999999</v>
      </c>
      <c r="E44" s="67">
        <f t="shared" si="10"/>
        <v>0</v>
      </c>
      <c r="F44" s="67">
        <f t="shared" si="1"/>
        <v>0</v>
      </c>
      <c r="G44" s="67">
        <f t="shared" si="11"/>
        <v>0.002190854932301741</v>
      </c>
      <c r="H44" s="29">
        <f t="shared" si="2"/>
        <v>0.07752417794970987</v>
      </c>
      <c r="I44" s="29">
        <f t="shared" si="3"/>
        <v>0.07736943907156674</v>
      </c>
      <c r="J44" s="29">
        <f t="shared" si="12"/>
        <v>0.002195236642166344</v>
      </c>
      <c r="K44" s="29">
        <f t="shared" si="13"/>
        <v>0.013497686937279896</v>
      </c>
      <c r="L44" s="68">
        <f t="shared" si="4"/>
        <v>0.47666709999999635</v>
      </c>
      <c r="M44" s="29">
        <f t="shared" si="14"/>
        <v>0</v>
      </c>
      <c r="N44" s="68">
        <f t="shared" si="5"/>
        <v>0</v>
      </c>
      <c r="O44" s="29">
        <f t="shared" si="15"/>
        <v>0.04722611757367068</v>
      </c>
      <c r="P44" s="29">
        <f t="shared" si="6"/>
        <v>1.6677773467930939</v>
      </c>
      <c r="Q44" s="29">
        <f t="shared" si="16"/>
        <v>0.06291904115311692</v>
      </c>
      <c r="R44" s="29">
        <f t="shared" si="17"/>
        <v>2.2219686247428</v>
      </c>
      <c r="S44" s="29">
        <f t="shared" si="18"/>
        <v>4.068869742730015</v>
      </c>
      <c r="T44" s="29">
        <f t="shared" si="19"/>
        <v>143.69101532411906</v>
      </c>
      <c r="U44" s="29">
        <f t="shared" si="20"/>
        <v>101.3716</v>
      </c>
      <c r="Y44" s="9" t="s">
        <v>18</v>
      </c>
      <c r="AA44" s="25">
        <f>((AA49*AB40)+(2*AB39)+(AA41*2))</f>
        <v>6.66867</v>
      </c>
      <c r="AE44" s="12">
        <f t="shared" si="21"/>
        <v>-1</v>
      </c>
      <c r="AF44" s="9">
        <f t="shared" si="23"/>
        <v>-1</v>
      </c>
      <c r="AG44" s="24">
        <f t="shared" si="24"/>
        <v>1</v>
      </c>
      <c r="AH44" s="24">
        <f t="shared" si="24"/>
        <v>-2</v>
      </c>
      <c r="AJ44" s="39">
        <v>0.35999999999999943</v>
      </c>
      <c r="AK44" s="2">
        <v>17</v>
      </c>
      <c r="AL44" s="3"/>
      <c r="AM44" s="3"/>
      <c r="AN44" s="40">
        <v>0.09671179883945842</v>
      </c>
    </row>
    <row r="45" spans="1:40" ht="12.75">
      <c r="A45" s="30">
        <f t="shared" si="7"/>
        <v>53</v>
      </c>
      <c r="B45" s="28">
        <f t="shared" si="8"/>
        <v>1346.1999999999998</v>
      </c>
      <c r="C45" s="67">
        <f t="shared" si="9"/>
        <v>0.004813856000000049</v>
      </c>
      <c r="D45" s="30">
        <f t="shared" si="0"/>
        <v>0.1700000000000017</v>
      </c>
      <c r="E45" s="67">
        <f t="shared" si="10"/>
        <v>0</v>
      </c>
      <c r="F45" s="67">
        <f t="shared" si="1"/>
        <v>0</v>
      </c>
      <c r="G45" s="67">
        <f t="shared" si="11"/>
        <v>0.0027385686653771764</v>
      </c>
      <c r="H45" s="29">
        <f t="shared" si="2"/>
        <v>0.09690522243713734</v>
      </c>
      <c r="I45" s="29">
        <f t="shared" si="3"/>
        <v>0.09671179883945842</v>
      </c>
      <c r="J45" s="29">
        <f t="shared" si="12"/>
        <v>0.0027440458027079306</v>
      </c>
      <c r="K45" s="29">
        <f t="shared" si="13"/>
        <v>0.017650821379520176</v>
      </c>
      <c r="L45" s="68">
        <f t="shared" si="4"/>
        <v>0.6233339000000062</v>
      </c>
      <c r="M45" s="29">
        <f t="shared" si="14"/>
        <v>0</v>
      </c>
      <c r="N45" s="68">
        <f t="shared" si="5"/>
        <v>0</v>
      </c>
      <c r="O45" s="29">
        <f t="shared" si="15"/>
        <v>0.045345340132557935</v>
      </c>
      <c r="P45" s="29">
        <f t="shared" si="6"/>
        <v>1.6013582089981189</v>
      </c>
      <c r="Q45" s="29">
        <f t="shared" si="16"/>
        <v>0.06574020731478604</v>
      </c>
      <c r="R45" s="29">
        <f t="shared" si="17"/>
        <v>2.3215973314352625</v>
      </c>
      <c r="S45" s="29">
        <f t="shared" si="18"/>
        <v>4.005950701576897</v>
      </c>
      <c r="T45" s="29">
        <f t="shared" si="19"/>
        <v>141.46904669937626</v>
      </c>
      <c r="U45" s="29">
        <f t="shared" si="20"/>
        <v>101.3462</v>
      </c>
      <c r="Y45" s="12" t="s">
        <v>19</v>
      </c>
      <c r="Z45" s="12"/>
      <c r="AA45" s="25">
        <f>(AA40*AB40)</f>
        <v>3.66667</v>
      </c>
      <c r="AE45" s="12">
        <f t="shared" si="21"/>
        <v>1</v>
      </c>
      <c r="AF45" s="9">
        <f t="shared" si="23"/>
        <v>1</v>
      </c>
      <c r="AG45" s="24">
        <f t="shared" si="24"/>
        <v>0</v>
      </c>
      <c r="AH45" s="24">
        <f t="shared" si="24"/>
        <v>-3</v>
      </c>
      <c r="AJ45" s="39">
        <v>0.3800000000000008</v>
      </c>
      <c r="AK45" s="2">
        <v>18</v>
      </c>
      <c r="AL45" s="3"/>
      <c r="AM45" s="3"/>
      <c r="AN45" s="40">
        <v>0.11605415860735009</v>
      </c>
    </row>
    <row r="46" spans="1:40" ht="12.75">
      <c r="A46" s="30">
        <f t="shared" si="7"/>
        <v>52</v>
      </c>
      <c r="B46" s="28">
        <f t="shared" si="8"/>
        <v>1320.8</v>
      </c>
      <c r="C46" s="67">
        <f t="shared" si="9"/>
        <v>0.005946527999999923</v>
      </c>
      <c r="D46" s="30">
        <f t="shared" si="0"/>
        <v>0.2099999999999973</v>
      </c>
      <c r="E46" s="67">
        <f t="shared" si="10"/>
        <v>0</v>
      </c>
      <c r="F46" s="67">
        <f t="shared" si="1"/>
        <v>0</v>
      </c>
      <c r="G46" s="67">
        <f t="shared" si="11"/>
        <v>0.002190854932301741</v>
      </c>
      <c r="H46" s="29">
        <f t="shared" si="2"/>
        <v>0.07752417794970987</v>
      </c>
      <c r="I46" s="29">
        <f t="shared" si="3"/>
        <v>0.07736943907156674</v>
      </c>
      <c r="J46" s="29">
        <f t="shared" si="12"/>
        <v>0.002195236642166344</v>
      </c>
      <c r="K46" s="29">
        <f t="shared" si="13"/>
        <v>0.02180395582175972</v>
      </c>
      <c r="L46" s="68">
        <f t="shared" si="4"/>
        <v>0.7700006999999901</v>
      </c>
      <c r="M46" s="29">
        <f t="shared" si="14"/>
        <v>0</v>
      </c>
      <c r="N46" s="68">
        <f t="shared" si="5"/>
        <v>0</v>
      </c>
      <c r="O46" s="29">
        <f t="shared" si="15"/>
        <v>0.04390361001987875</v>
      </c>
      <c r="P46" s="29">
        <f t="shared" si="6"/>
        <v>1.5504439067930962</v>
      </c>
      <c r="Q46" s="29">
        <f t="shared" si="16"/>
        <v>0.06790280248380481</v>
      </c>
      <c r="R46" s="29">
        <f t="shared" si="17"/>
        <v>2.397968784742796</v>
      </c>
      <c r="S46" s="29">
        <f t="shared" si="18"/>
        <v>3.9402104942621117</v>
      </c>
      <c r="T46" s="29">
        <f t="shared" si="19"/>
        <v>139.147449367941</v>
      </c>
      <c r="U46" s="29">
        <f t="shared" si="20"/>
        <v>101.3208</v>
      </c>
      <c r="Y46" s="12" t="s">
        <v>63</v>
      </c>
      <c r="Z46" s="12"/>
      <c r="AA46" s="25">
        <f>AA39*AB39</f>
        <v>1.002</v>
      </c>
      <c r="AE46" s="12">
        <f t="shared" si="21"/>
        <v>2</v>
      </c>
      <c r="AF46" s="9">
        <f t="shared" si="23"/>
        <v>2</v>
      </c>
      <c r="AG46" s="24">
        <f t="shared" si="24"/>
        <v>-1</v>
      </c>
      <c r="AH46" s="24">
        <f t="shared" si="24"/>
        <v>-4</v>
      </c>
      <c r="AJ46" s="39">
        <v>0.379999999999999</v>
      </c>
      <c r="AK46" s="2">
        <v>19</v>
      </c>
      <c r="AL46" s="3"/>
      <c r="AM46" s="3"/>
      <c r="AN46" s="40">
        <v>0.09671179883945842</v>
      </c>
    </row>
    <row r="47" spans="1:40" ht="12.75">
      <c r="A47" s="30">
        <f t="shared" si="7"/>
        <v>51</v>
      </c>
      <c r="B47" s="28">
        <f t="shared" si="8"/>
        <v>1295.3999999999999</v>
      </c>
      <c r="C47" s="67">
        <f t="shared" si="9"/>
        <v>0.006512864000000012</v>
      </c>
      <c r="D47" s="30">
        <f t="shared" si="0"/>
        <v>0.23000000000000043</v>
      </c>
      <c r="E47" s="67">
        <f t="shared" si="10"/>
        <v>0</v>
      </c>
      <c r="F47" s="67">
        <f t="shared" si="1"/>
        <v>0</v>
      </c>
      <c r="G47" s="67">
        <f t="shared" si="11"/>
        <v>0.0027385686653771764</v>
      </c>
      <c r="H47" s="29">
        <f t="shared" si="2"/>
        <v>0.09690522243713734</v>
      </c>
      <c r="I47" s="29">
        <f t="shared" si="3"/>
        <v>0.09671179883945842</v>
      </c>
      <c r="J47" s="29">
        <f t="shared" si="12"/>
        <v>0.0027440458027079306</v>
      </c>
      <c r="K47" s="29">
        <f t="shared" si="13"/>
        <v>0.023880523042880044</v>
      </c>
      <c r="L47" s="68">
        <f t="shared" si="4"/>
        <v>0.8433341000000015</v>
      </c>
      <c r="M47" s="29">
        <f t="shared" si="14"/>
        <v>0</v>
      </c>
      <c r="N47" s="68">
        <f t="shared" si="5"/>
        <v>0</v>
      </c>
      <c r="O47" s="29">
        <f t="shared" si="15"/>
        <v>0.042853459467213986</v>
      </c>
      <c r="P47" s="29">
        <f t="shared" si="6"/>
        <v>1.5133581289981208</v>
      </c>
      <c r="Q47" s="29">
        <f t="shared" si="16"/>
        <v>0.06947802831280196</v>
      </c>
      <c r="R47" s="29">
        <f t="shared" si="17"/>
        <v>2.4535974514352596</v>
      </c>
      <c r="S47" s="29">
        <f t="shared" si="18"/>
        <v>3.8723076917783064</v>
      </c>
      <c r="T47" s="29">
        <f t="shared" si="19"/>
        <v>136.7494805831982</v>
      </c>
      <c r="U47" s="29">
        <f t="shared" si="20"/>
        <v>101.2954</v>
      </c>
      <c r="Y47" s="9" t="s">
        <v>24</v>
      </c>
      <c r="AA47" s="25">
        <f>M18*AA42</f>
        <v>0</v>
      </c>
      <c r="AE47" s="12">
        <f t="shared" si="21"/>
        <v>3</v>
      </c>
      <c r="AF47" s="9">
        <f t="shared" si="23"/>
        <v>3</v>
      </c>
      <c r="AG47" s="24">
        <f t="shared" si="24"/>
        <v>-2</v>
      </c>
      <c r="AH47" s="24">
        <f t="shared" si="24"/>
        <v>-5</v>
      </c>
      <c r="AJ47" s="39">
        <v>0.39000000000000057</v>
      </c>
      <c r="AK47" s="2">
        <v>20</v>
      </c>
      <c r="AL47" s="3"/>
      <c r="AM47" s="31"/>
      <c r="AN47" s="40">
        <v>0.13539651837524178</v>
      </c>
    </row>
    <row r="48" spans="1:40" ht="12.75">
      <c r="A48" s="30">
        <f t="shared" si="7"/>
        <v>50</v>
      </c>
      <c r="B48" s="28">
        <f t="shared" si="8"/>
        <v>1270</v>
      </c>
      <c r="C48" s="67">
        <f t="shared" si="9"/>
        <v>0.0070792</v>
      </c>
      <c r="D48" s="30">
        <f t="shared" si="0"/>
        <v>0.25</v>
      </c>
      <c r="E48" s="67">
        <f t="shared" si="10"/>
        <v>0</v>
      </c>
      <c r="F48" s="67">
        <f t="shared" si="1"/>
        <v>0</v>
      </c>
      <c r="G48" s="67">
        <f t="shared" si="11"/>
        <v>0.0027385686653771764</v>
      </c>
      <c r="H48" s="29">
        <f t="shared" si="2"/>
        <v>0.09690522243713734</v>
      </c>
      <c r="I48" s="29">
        <f t="shared" si="3"/>
        <v>0.09671179883945842</v>
      </c>
      <c r="J48" s="29">
        <f t="shared" si="12"/>
        <v>0.0027440458027079306</v>
      </c>
      <c r="K48" s="29">
        <f t="shared" si="13"/>
        <v>0.025957090263999998</v>
      </c>
      <c r="L48" s="68">
        <f t="shared" si="4"/>
        <v>0.9166675</v>
      </c>
      <c r="M48" s="29">
        <f t="shared" si="14"/>
        <v>0</v>
      </c>
      <c r="N48" s="68">
        <f t="shared" si="5"/>
        <v>0</v>
      </c>
      <c r="O48" s="29">
        <f t="shared" si="15"/>
        <v>0.042022832578766</v>
      </c>
      <c r="P48" s="29">
        <f t="shared" si="6"/>
        <v>1.4840247689981214</v>
      </c>
      <c r="Q48" s="29">
        <f t="shared" si="16"/>
        <v>0.07072396864547392</v>
      </c>
      <c r="R48" s="29">
        <f t="shared" si="17"/>
        <v>2.4975974914352586</v>
      </c>
      <c r="S48" s="29">
        <f t="shared" si="18"/>
        <v>3.8028296634655048</v>
      </c>
      <c r="T48" s="29">
        <f t="shared" si="19"/>
        <v>134.29588313176293</v>
      </c>
      <c r="U48" s="29">
        <f t="shared" si="20"/>
        <v>101.27</v>
      </c>
      <c r="Y48" s="12" t="s">
        <v>12</v>
      </c>
      <c r="AA48" s="25">
        <f>AA44*AA43</f>
        <v>56.683695</v>
      </c>
      <c r="AB48" s="12">
        <f>AA48*0.092903</f>
        <v>5.266085316585</v>
      </c>
      <c r="AE48" s="12">
        <f t="shared" si="21"/>
        <v>4</v>
      </c>
      <c r="AF48" s="9">
        <f t="shared" si="23"/>
        <v>4</v>
      </c>
      <c r="AG48" s="24">
        <f t="shared" si="24"/>
        <v>-3</v>
      </c>
      <c r="AH48" s="24">
        <f t="shared" si="24"/>
        <v>-6</v>
      </c>
      <c r="AJ48" s="39">
        <v>0.39000000000000057</v>
      </c>
      <c r="AK48" s="2">
        <v>21</v>
      </c>
      <c r="AL48" s="3"/>
      <c r="AM48" s="31"/>
      <c r="AN48" s="40">
        <v>0.09671179883945842</v>
      </c>
    </row>
    <row r="49" spans="1:40" ht="12.75">
      <c r="A49" s="30">
        <f t="shared" si="7"/>
        <v>49</v>
      </c>
      <c r="B49" s="28">
        <f t="shared" si="8"/>
        <v>1244.6</v>
      </c>
      <c r="C49" s="67">
        <f t="shared" si="9"/>
        <v>0.0076455359999999875</v>
      </c>
      <c r="D49" s="30">
        <f t="shared" si="0"/>
        <v>0.2699999999999996</v>
      </c>
      <c r="E49" s="67">
        <f t="shared" si="10"/>
        <v>0</v>
      </c>
      <c r="F49" s="67">
        <f t="shared" si="1"/>
        <v>0</v>
      </c>
      <c r="G49" s="67">
        <f t="shared" si="11"/>
        <v>0.0027385686653771764</v>
      </c>
      <c r="H49" s="29">
        <f t="shared" si="2"/>
        <v>0.09690522243713734</v>
      </c>
      <c r="I49" s="29">
        <f t="shared" si="3"/>
        <v>0.09671179883945842</v>
      </c>
      <c r="J49" s="29">
        <f t="shared" si="12"/>
        <v>0.0027440458027079306</v>
      </c>
      <c r="K49" s="29">
        <f t="shared" si="13"/>
        <v>0.028033657485119955</v>
      </c>
      <c r="L49" s="68">
        <f t="shared" si="4"/>
        <v>0.9900008999999984</v>
      </c>
      <c r="M49" s="29">
        <f t="shared" si="14"/>
        <v>0</v>
      </c>
      <c r="N49" s="68">
        <f t="shared" si="5"/>
        <v>0</v>
      </c>
      <c r="O49" s="29">
        <f t="shared" si="15"/>
        <v>0.04119220569031802</v>
      </c>
      <c r="P49" s="29">
        <f t="shared" si="6"/>
        <v>1.454691408998122</v>
      </c>
      <c r="Q49" s="29">
        <f t="shared" si="16"/>
        <v>0.0719699089781459</v>
      </c>
      <c r="R49" s="29">
        <f t="shared" si="17"/>
        <v>2.5415975314352575</v>
      </c>
      <c r="S49" s="29">
        <f t="shared" si="18"/>
        <v>3.73210569482003</v>
      </c>
      <c r="T49" s="29">
        <f t="shared" si="19"/>
        <v>131.79828564032766</v>
      </c>
      <c r="U49" s="29">
        <f t="shared" si="20"/>
        <v>101.2446</v>
      </c>
      <c r="Y49" s="24">
        <f>M16</f>
        <v>1</v>
      </c>
      <c r="Z49" s="9" t="s">
        <v>13</v>
      </c>
      <c r="AA49" s="32">
        <f>M17/M16</f>
        <v>1</v>
      </c>
      <c r="AE49" s="12">
        <f t="shared" si="21"/>
        <v>5</v>
      </c>
      <c r="AF49" s="9">
        <f t="shared" si="23"/>
        <v>5</v>
      </c>
      <c r="AG49" s="24">
        <f aca="true" t="shared" si="25" ref="AG49:AH64">AG48-1</f>
        <v>-4</v>
      </c>
      <c r="AH49" s="24">
        <f t="shared" si="25"/>
        <v>-7</v>
      </c>
      <c r="AJ49" s="39">
        <v>0.41000000000000014</v>
      </c>
      <c r="AK49" s="2">
        <v>22</v>
      </c>
      <c r="AL49" s="3"/>
      <c r="AM49" s="31"/>
      <c r="AN49" s="40">
        <v>0.11605415860735009</v>
      </c>
    </row>
    <row r="50" spans="1:40" ht="12.75">
      <c r="A50" s="30">
        <f t="shared" si="7"/>
        <v>48</v>
      </c>
      <c r="B50" s="28">
        <f t="shared" si="8"/>
        <v>1219.1999999999998</v>
      </c>
      <c r="C50" s="67">
        <f t="shared" si="9"/>
        <v>0.007928704000000033</v>
      </c>
      <c r="D50" s="30">
        <f t="shared" si="0"/>
        <v>0.28000000000000114</v>
      </c>
      <c r="E50" s="67">
        <f t="shared" si="10"/>
        <v>0</v>
      </c>
      <c r="F50" s="67">
        <f t="shared" si="1"/>
        <v>0</v>
      </c>
      <c r="G50" s="67">
        <f t="shared" si="11"/>
        <v>0.0027385686653771764</v>
      </c>
      <c r="H50" s="29">
        <f t="shared" si="2"/>
        <v>0.09690522243713734</v>
      </c>
      <c r="I50" s="29">
        <f t="shared" si="3"/>
        <v>0.09671179883945842</v>
      </c>
      <c r="J50" s="29">
        <f t="shared" si="12"/>
        <v>0.0027440458027079306</v>
      </c>
      <c r="K50" s="29">
        <f t="shared" si="13"/>
        <v>0.029071941095680117</v>
      </c>
      <c r="L50" s="68">
        <f t="shared" si="4"/>
        <v>1.0266676000000041</v>
      </c>
      <c r="M50" s="29">
        <f t="shared" si="14"/>
        <v>0</v>
      </c>
      <c r="N50" s="68">
        <f t="shared" si="5"/>
        <v>0</v>
      </c>
      <c r="O50" s="29">
        <f t="shared" si="15"/>
        <v>0.04077689224609396</v>
      </c>
      <c r="P50" s="29">
        <f t="shared" si="6"/>
        <v>1.4400247289981198</v>
      </c>
      <c r="Q50" s="29">
        <f t="shared" si="16"/>
        <v>0.072592879144482</v>
      </c>
      <c r="R50" s="29">
        <f t="shared" si="17"/>
        <v>2.563597551435261</v>
      </c>
      <c r="S50" s="29">
        <f t="shared" si="18"/>
        <v>3.6601357858418844</v>
      </c>
      <c r="T50" s="29">
        <f t="shared" si="19"/>
        <v>129.2566881088924</v>
      </c>
      <c r="U50" s="29">
        <f t="shared" si="20"/>
        <v>101.2192</v>
      </c>
      <c r="Y50" s="12"/>
      <c r="Z50" s="12"/>
      <c r="AC50" s="8" t="s">
        <v>46</v>
      </c>
      <c r="AE50" s="12">
        <f t="shared" si="21"/>
        <v>6</v>
      </c>
      <c r="AF50" s="9">
        <f t="shared" si="23"/>
        <v>6</v>
      </c>
      <c r="AG50" s="24">
        <f t="shared" si="25"/>
        <v>-5</v>
      </c>
      <c r="AH50" s="24">
        <f t="shared" si="25"/>
        <v>-8</v>
      </c>
      <c r="AJ50" s="39">
        <v>0.40000000000000036</v>
      </c>
      <c r="AK50" s="2">
        <v>23</v>
      </c>
      <c r="AL50" s="3"/>
      <c r="AM50" s="31"/>
      <c r="AN50" s="40">
        <v>0.11605415860735009</v>
      </c>
    </row>
    <row r="51" spans="1:40" ht="12.75">
      <c r="A51" s="30">
        <f t="shared" si="7"/>
        <v>47</v>
      </c>
      <c r="B51" s="28">
        <f t="shared" si="8"/>
        <v>1193.8</v>
      </c>
      <c r="C51" s="67">
        <f t="shared" si="9"/>
        <v>0.00849504000000002</v>
      </c>
      <c r="D51" s="30">
        <f t="shared" si="0"/>
        <v>0.3000000000000007</v>
      </c>
      <c r="E51" s="67">
        <f t="shared" si="10"/>
        <v>0</v>
      </c>
      <c r="F51" s="67">
        <f t="shared" si="1"/>
        <v>0</v>
      </c>
      <c r="G51" s="67">
        <f t="shared" si="11"/>
        <v>0.0027385686653771764</v>
      </c>
      <c r="H51" s="29">
        <f t="shared" si="2"/>
        <v>0.09690522243713734</v>
      </c>
      <c r="I51" s="29">
        <f t="shared" si="3"/>
        <v>0.09671179883945842</v>
      </c>
      <c r="J51" s="29">
        <f t="shared" si="12"/>
        <v>0.0027440458027079306</v>
      </c>
      <c r="K51" s="29">
        <f t="shared" si="13"/>
        <v>0.031148508316800074</v>
      </c>
      <c r="L51" s="68">
        <f t="shared" si="4"/>
        <v>1.1000010000000027</v>
      </c>
      <c r="M51" s="29">
        <f t="shared" si="14"/>
        <v>0</v>
      </c>
      <c r="N51" s="68">
        <f t="shared" si="5"/>
        <v>0</v>
      </c>
      <c r="O51" s="29">
        <f t="shared" si="15"/>
        <v>0.03994626535764598</v>
      </c>
      <c r="P51" s="29">
        <f t="shared" si="6"/>
        <v>1.4106913689981204</v>
      </c>
      <c r="Q51" s="29">
        <f t="shared" si="16"/>
        <v>0.07383881947715398</v>
      </c>
      <c r="R51" s="29">
        <f t="shared" si="17"/>
        <v>2.6075975914352605</v>
      </c>
      <c r="S51" s="29">
        <f t="shared" si="18"/>
        <v>3.5875429066974025</v>
      </c>
      <c r="T51" s="29">
        <f t="shared" si="19"/>
        <v>126.69309055745715</v>
      </c>
      <c r="U51" s="29">
        <f t="shared" si="20"/>
        <v>101.1938</v>
      </c>
      <c r="AC51" s="33">
        <f>AG27+48+AH27</f>
        <v>69</v>
      </c>
      <c r="AE51" s="12">
        <f t="shared" si="21"/>
        <v>7</v>
      </c>
      <c r="AF51" s="9">
        <f t="shared" si="23"/>
        <v>7</v>
      </c>
      <c r="AG51" s="24">
        <f t="shared" si="25"/>
        <v>-6</v>
      </c>
      <c r="AH51" s="24">
        <f t="shared" si="25"/>
        <v>-9</v>
      </c>
      <c r="AJ51" s="39">
        <v>0.40999999999999837</v>
      </c>
      <c r="AK51" s="2">
        <v>24</v>
      </c>
      <c r="AL51" s="3"/>
      <c r="AM51" s="31"/>
      <c r="AN51" s="40">
        <v>0.09671179883945842</v>
      </c>
    </row>
    <row r="52" spans="1:40" ht="12.75">
      <c r="A52" s="30">
        <f t="shared" si="7"/>
        <v>46</v>
      </c>
      <c r="B52" s="28">
        <f t="shared" si="8"/>
        <v>1168.3999999999999</v>
      </c>
      <c r="C52" s="67">
        <f t="shared" si="9"/>
        <v>0.008778208000000015</v>
      </c>
      <c r="D52" s="30">
        <f t="shared" si="0"/>
        <v>0.3100000000000005</v>
      </c>
      <c r="E52" s="67">
        <f t="shared" si="10"/>
        <v>0</v>
      </c>
      <c r="F52" s="67">
        <f t="shared" si="1"/>
        <v>0</v>
      </c>
      <c r="G52" s="67">
        <f t="shared" si="11"/>
        <v>0.003286282398452611</v>
      </c>
      <c r="H52" s="29">
        <f t="shared" si="2"/>
        <v>0.11628626692456479</v>
      </c>
      <c r="I52" s="29">
        <f t="shared" si="3"/>
        <v>0.11605415860735009</v>
      </c>
      <c r="J52" s="29">
        <f t="shared" si="12"/>
        <v>0.003292854963249516</v>
      </c>
      <c r="K52" s="29">
        <f t="shared" si="13"/>
        <v>0.03218679192736005</v>
      </c>
      <c r="L52" s="68">
        <f t="shared" si="4"/>
        <v>1.1366677000000018</v>
      </c>
      <c r="M52" s="29">
        <f t="shared" si="14"/>
        <v>0</v>
      </c>
      <c r="N52" s="68">
        <f t="shared" si="5"/>
        <v>0</v>
      </c>
      <c r="O52" s="29">
        <f t="shared" si="15"/>
        <v>0.03931142824920534</v>
      </c>
      <c r="P52" s="29">
        <f t="shared" si="6"/>
        <v>1.3882722712031494</v>
      </c>
      <c r="Q52" s="29">
        <f t="shared" si="16"/>
        <v>0.07479107513981492</v>
      </c>
      <c r="R52" s="29">
        <f t="shared" si="17"/>
        <v>2.6412262381277163</v>
      </c>
      <c r="S52" s="29">
        <f t="shared" si="18"/>
        <v>3.5137040872202485</v>
      </c>
      <c r="T52" s="29">
        <f t="shared" si="19"/>
        <v>124.08549296602189</v>
      </c>
      <c r="U52" s="29">
        <f t="shared" si="20"/>
        <v>101.1684</v>
      </c>
      <c r="AB52" s="8" t="s">
        <v>22</v>
      </c>
      <c r="AE52" s="12">
        <f t="shared" si="21"/>
        <v>8</v>
      </c>
      <c r="AF52" s="9">
        <f t="shared" si="23"/>
        <v>8</v>
      </c>
      <c r="AG52" s="24">
        <f t="shared" si="25"/>
        <v>-7</v>
      </c>
      <c r="AH52" s="24">
        <f t="shared" si="25"/>
        <v>-10</v>
      </c>
      <c r="AJ52" s="39">
        <v>0.41999999999999993</v>
      </c>
      <c r="AK52" s="2">
        <v>25</v>
      </c>
      <c r="AL52" s="3"/>
      <c r="AM52" s="31"/>
      <c r="AN52" s="40">
        <v>0.11605415860735009</v>
      </c>
    </row>
    <row r="53" spans="1:40" ht="12.75">
      <c r="A53" s="30">
        <f t="shared" si="7"/>
        <v>45</v>
      </c>
      <c r="B53" s="28">
        <f t="shared" si="8"/>
        <v>1143</v>
      </c>
      <c r="C53" s="67">
        <f t="shared" si="9"/>
        <v>0.009344544000000002</v>
      </c>
      <c r="D53" s="30">
        <f t="shared" si="0"/>
        <v>0.33000000000000007</v>
      </c>
      <c r="E53" s="67">
        <f t="shared" si="10"/>
        <v>0</v>
      </c>
      <c r="F53" s="67">
        <f t="shared" si="1"/>
        <v>0</v>
      </c>
      <c r="G53" s="67">
        <f t="shared" si="11"/>
        <v>0.0027385686653771764</v>
      </c>
      <c r="H53" s="29">
        <f t="shared" si="2"/>
        <v>0.09690522243713734</v>
      </c>
      <c r="I53" s="29">
        <f t="shared" si="3"/>
        <v>0.09671179883945842</v>
      </c>
      <c r="J53" s="29">
        <f t="shared" si="12"/>
        <v>0.0027440458027079306</v>
      </c>
      <c r="K53" s="29">
        <f t="shared" si="13"/>
        <v>0.034263359148480006</v>
      </c>
      <c r="L53" s="68">
        <f t="shared" si="4"/>
        <v>1.2100011000000002</v>
      </c>
      <c r="M53" s="29">
        <f t="shared" si="14"/>
        <v>0</v>
      </c>
      <c r="N53" s="68">
        <f t="shared" si="5"/>
        <v>0</v>
      </c>
      <c r="O53" s="29">
        <f t="shared" si="15"/>
        <v>0.038700325024974</v>
      </c>
      <c r="P53" s="29">
        <f t="shared" si="6"/>
        <v>1.3666913289981213</v>
      </c>
      <c r="Q53" s="29">
        <f t="shared" si="16"/>
        <v>0.07570772997616193</v>
      </c>
      <c r="R53" s="29">
        <f t="shared" si="17"/>
        <v>2.6735976514352586</v>
      </c>
      <c r="S53" s="29">
        <f t="shared" si="18"/>
        <v>3.438913012080434</v>
      </c>
      <c r="T53" s="29">
        <f t="shared" si="19"/>
        <v>121.44426672789417</v>
      </c>
      <c r="U53" s="29">
        <f t="shared" si="20"/>
        <v>101.143</v>
      </c>
      <c r="Y53" s="12"/>
      <c r="AB53" s="8">
        <f>M19/100</f>
        <v>0.4</v>
      </c>
      <c r="AC53" s="9" t="s">
        <v>45</v>
      </c>
      <c r="AE53" s="12">
        <f t="shared" si="21"/>
        <v>9</v>
      </c>
      <c r="AF53" s="9">
        <f t="shared" si="23"/>
        <v>9</v>
      </c>
      <c r="AG53" s="24">
        <f t="shared" si="25"/>
        <v>-8</v>
      </c>
      <c r="AH53" s="24">
        <f t="shared" si="25"/>
        <v>-11</v>
      </c>
      <c r="AJ53" s="39">
        <v>0.4200000000000017</v>
      </c>
      <c r="AK53" s="2">
        <v>26</v>
      </c>
      <c r="AL53" s="3"/>
      <c r="AM53" s="31"/>
      <c r="AN53" s="40">
        <v>0.11605415860735009</v>
      </c>
    </row>
    <row r="54" spans="1:40" ht="12.75">
      <c r="A54" s="30">
        <f t="shared" si="7"/>
        <v>44</v>
      </c>
      <c r="B54" s="28">
        <f t="shared" si="8"/>
        <v>1117.6</v>
      </c>
      <c r="C54" s="67">
        <f t="shared" si="9"/>
        <v>0.009344543999999951</v>
      </c>
      <c r="D54" s="30">
        <f t="shared" si="0"/>
        <v>0.3299999999999983</v>
      </c>
      <c r="E54" s="67">
        <f t="shared" si="10"/>
        <v>0</v>
      </c>
      <c r="F54" s="67">
        <f t="shared" si="1"/>
        <v>0</v>
      </c>
      <c r="G54" s="67">
        <f t="shared" si="11"/>
        <v>0.0027385686653771764</v>
      </c>
      <c r="H54" s="29">
        <f t="shared" si="2"/>
        <v>0.09690522243713734</v>
      </c>
      <c r="I54" s="29">
        <f t="shared" si="3"/>
        <v>0.09671179883945842</v>
      </c>
      <c r="J54" s="29">
        <f t="shared" si="12"/>
        <v>0.0027440458027079306</v>
      </c>
      <c r="K54" s="29">
        <f t="shared" si="13"/>
        <v>0.03426335914847982</v>
      </c>
      <c r="L54" s="68">
        <f t="shared" si="4"/>
        <v>1.2100010999999937</v>
      </c>
      <c r="M54" s="29">
        <f t="shared" si="14"/>
        <v>0</v>
      </c>
      <c r="N54" s="68">
        <f t="shared" si="5"/>
        <v>0</v>
      </c>
      <c r="O54" s="29">
        <f t="shared" si="15"/>
        <v>0.03870032502497408</v>
      </c>
      <c r="P54" s="29">
        <f t="shared" si="6"/>
        <v>1.366691328998124</v>
      </c>
      <c r="Q54" s="29">
        <f t="shared" si="16"/>
        <v>0.07570772997616182</v>
      </c>
      <c r="R54" s="29">
        <f t="shared" si="17"/>
        <v>2.6735976514352546</v>
      </c>
      <c r="S54" s="29">
        <f t="shared" si="18"/>
        <v>3.3632052821042717</v>
      </c>
      <c r="T54" s="29">
        <f t="shared" si="19"/>
        <v>118.77066907645892</v>
      </c>
      <c r="U54" s="29">
        <f t="shared" si="20"/>
        <v>101.1176</v>
      </c>
      <c r="Y54" s="12"/>
      <c r="AC54" s="9">
        <v>7.25</v>
      </c>
      <c r="AE54" s="12">
        <f t="shared" si="21"/>
        <v>10</v>
      </c>
      <c r="AF54" s="9">
        <f t="shared" si="23"/>
        <v>10</v>
      </c>
      <c r="AG54" s="24">
        <f t="shared" si="25"/>
        <v>-9</v>
      </c>
      <c r="AH54" s="24">
        <f t="shared" si="25"/>
        <v>-12</v>
      </c>
      <c r="AJ54" s="39">
        <v>0.41999999999999993</v>
      </c>
      <c r="AK54" s="2">
        <v>27</v>
      </c>
      <c r="AL54" s="3"/>
      <c r="AM54" s="31"/>
      <c r="AN54" s="40">
        <v>0.13539651837524178</v>
      </c>
    </row>
    <row r="55" spans="1:40" ht="12.75">
      <c r="A55" s="30">
        <f t="shared" si="7"/>
        <v>43</v>
      </c>
      <c r="B55" s="28">
        <f t="shared" si="8"/>
        <v>1092.2</v>
      </c>
      <c r="C55" s="67">
        <f t="shared" si="9"/>
        <v>0.00991088000000004</v>
      </c>
      <c r="D55" s="30">
        <f t="shared" si="0"/>
        <v>0.3500000000000014</v>
      </c>
      <c r="E55" s="67">
        <f t="shared" si="10"/>
        <v>0</v>
      </c>
      <c r="F55" s="67">
        <f t="shared" si="1"/>
        <v>0</v>
      </c>
      <c r="G55" s="67">
        <f t="shared" si="11"/>
        <v>0.003286282398452611</v>
      </c>
      <c r="H55" s="29">
        <f t="shared" si="2"/>
        <v>0.11628626692456479</v>
      </c>
      <c r="I55" s="29">
        <f t="shared" si="3"/>
        <v>0.11605415860735009</v>
      </c>
      <c r="J55" s="29">
        <f t="shared" si="12"/>
        <v>0.003292854963249516</v>
      </c>
      <c r="K55" s="29">
        <f t="shared" si="13"/>
        <v>0.036339926369600144</v>
      </c>
      <c r="L55" s="68">
        <f t="shared" si="4"/>
        <v>1.2833345000000052</v>
      </c>
      <c r="M55" s="29">
        <f t="shared" si="14"/>
        <v>0</v>
      </c>
      <c r="N55" s="68">
        <f t="shared" si="5"/>
        <v>0</v>
      </c>
      <c r="O55" s="29">
        <f t="shared" si="15"/>
        <v>0.03765017447230931</v>
      </c>
      <c r="P55" s="29">
        <f t="shared" si="6"/>
        <v>1.3296055512031484</v>
      </c>
      <c r="Q55" s="29">
        <f t="shared" si="16"/>
        <v>0.07728295580515898</v>
      </c>
      <c r="R55" s="29">
        <f t="shared" si="17"/>
        <v>2.7292263181277185</v>
      </c>
      <c r="S55" s="29">
        <f t="shared" si="18"/>
        <v>3.28749755212811</v>
      </c>
      <c r="T55" s="29">
        <f t="shared" si="19"/>
        <v>116.09707142502366</v>
      </c>
      <c r="U55" s="29">
        <f t="shared" si="20"/>
        <v>101.0922</v>
      </c>
      <c r="Y55" s="12"/>
      <c r="AE55" s="12">
        <f t="shared" si="21"/>
        <v>11</v>
      </c>
      <c r="AF55" s="9">
        <f t="shared" si="23"/>
        <v>11</v>
      </c>
      <c r="AG55" s="24">
        <f t="shared" si="25"/>
        <v>-10</v>
      </c>
      <c r="AH55" s="24">
        <f t="shared" si="25"/>
        <v>-13</v>
      </c>
      <c r="AJ55" s="39">
        <v>0.4299999999999997</v>
      </c>
      <c r="AK55" s="2">
        <v>28</v>
      </c>
      <c r="AL55" s="3"/>
      <c r="AM55" s="31"/>
      <c r="AN55" s="40">
        <v>0.11605415860735009</v>
      </c>
    </row>
    <row r="56" spans="1:40" ht="12.75">
      <c r="A56" s="30">
        <f t="shared" si="7"/>
        <v>42</v>
      </c>
      <c r="B56" s="28">
        <f t="shared" si="8"/>
        <v>1066.8</v>
      </c>
      <c r="C56" s="67">
        <f t="shared" si="9"/>
        <v>0.010194047999999983</v>
      </c>
      <c r="D56" s="30">
        <f t="shared" si="0"/>
        <v>0.35999999999999943</v>
      </c>
      <c r="E56" s="67">
        <f t="shared" si="10"/>
        <v>0</v>
      </c>
      <c r="F56" s="67">
        <f t="shared" si="1"/>
        <v>0</v>
      </c>
      <c r="G56" s="67">
        <f t="shared" si="11"/>
        <v>0.0027385686653771764</v>
      </c>
      <c r="H56" s="29">
        <f t="shared" si="2"/>
        <v>0.09690522243713734</v>
      </c>
      <c r="I56" s="29">
        <f t="shared" si="3"/>
        <v>0.09671179883945842</v>
      </c>
      <c r="J56" s="29">
        <f t="shared" si="12"/>
        <v>0.0027440458027079306</v>
      </c>
      <c r="K56" s="29">
        <f t="shared" si="13"/>
        <v>0.03737820998015994</v>
      </c>
      <c r="L56" s="68">
        <f t="shared" si="4"/>
        <v>1.3200011999999979</v>
      </c>
      <c r="M56" s="29">
        <f t="shared" si="14"/>
        <v>0</v>
      </c>
      <c r="N56" s="68">
        <f t="shared" si="5"/>
        <v>0</v>
      </c>
      <c r="O56" s="29">
        <f t="shared" si="15"/>
        <v>0.03745438469230203</v>
      </c>
      <c r="P56" s="29">
        <f t="shared" si="6"/>
        <v>1.3226912889981222</v>
      </c>
      <c r="Q56" s="29">
        <f t="shared" si="16"/>
        <v>0.07757664047516989</v>
      </c>
      <c r="R56" s="29">
        <f t="shared" si="17"/>
        <v>2.739597711435257</v>
      </c>
      <c r="S56" s="29">
        <f t="shared" si="18"/>
        <v>3.210214596322951</v>
      </c>
      <c r="T56" s="29">
        <f t="shared" si="19"/>
        <v>113.36784510689594</v>
      </c>
      <c r="U56" s="29">
        <f t="shared" si="20"/>
        <v>101.0668</v>
      </c>
      <c r="Y56" s="12"/>
      <c r="AE56" s="12">
        <f t="shared" si="21"/>
        <v>12</v>
      </c>
      <c r="AF56" s="9">
        <f t="shared" si="23"/>
        <v>12</v>
      </c>
      <c r="AG56" s="24">
        <f t="shared" si="25"/>
        <v>-11</v>
      </c>
      <c r="AH56" s="24">
        <f t="shared" si="25"/>
        <v>-14</v>
      </c>
      <c r="AJ56" s="39">
        <v>0.4299999999999997</v>
      </c>
      <c r="AK56" s="2">
        <v>29</v>
      </c>
      <c r="AL56" s="3"/>
      <c r="AM56" s="31"/>
      <c r="AN56" s="40">
        <v>0.11605415860735009</v>
      </c>
    </row>
    <row r="57" spans="1:40" ht="12.75">
      <c r="A57" s="30">
        <f t="shared" si="7"/>
        <v>41</v>
      </c>
      <c r="B57" s="28">
        <f t="shared" si="8"/>
        <v>1041.3999999999999</v>
      </c>
      <c r="C57" s="67">
        <f t="shared" si="9"/>
        <v>0.010194047999999983</v>
      </c>
      <c r="D57" s="30">
        <f t="shared" si="0"/>
        <v>0.35999999999999943</v>
      </c>
      <c r="E57" s="67">
        <f t="shared" si="10"/>
        <v>0</v>
      </c>
      <c r="F57" s="67">
        <f t="shared" si="1"/>
        <v>0</v>
      </c>
      <c r="G57" s="67">
        <f t="shared" si="11"/>
        <v>0.0027385686653771764</v>
      </c>
      <c r="H57" s="29">
        <f t="shared" si="2"/>
        <v>0.09690522243713734</v>
      </c>
      <c r="I57" s="29">
        <f t="shared" si="3"/>
        <v>0.09671179883945842</v>
      </c>
      <c r="J57" s="29">
        <f t="shared" si="12"/>
        <v>0.0027440458027079306</v>
      </c>
      <c r="K57" s="29">
        <f t="shared" si="13"/>
        <v>0.03737820998015994</v>
      </c>
      <c r="L57" s="68">
        <f t="shared" si="4"/>
        <v>1.3200011999999979</v>
      </c>
      <c r="M57" s="29">
        <f t="shared" si="14"/>
        <v>0</v>
      </c>
      <c r="N57" s="68">
        <f t="shared" si="5"/>
        <v>0</v>
      </c>
      <c r="O57" s="29">
        <f t="shared" si="15"/>
        <v>0.03745438469230203</v>
      </c>
      <c r="P57" s="29">
        <f t="shared" si="6"/>
        <v>1.3226912889981222</v>
      </c>
      <c r="Q57" s="29">
        <f t="shared" si="16"/>
        <v>0.07757664047516989</v>
      </c>
      <c r="R57" s="29">
        <f t="shared" si="17"/>
        <v>2.739597711435257</v>
      </c>
      <c r="S57" s="29">
        <f t="shared" si="18"/>
        <v>3.1326379558477813</v>
      </c>
      <c r="T57" s="29">
        <f t="shared" si="19"/>
        <v>110.62824739546069</v>
      </c>
      <c r="U57" s="29">
        <f t="shared" si="20"/>
        <v>101.0414</v>
      </c>
      <c r="Y57" s="12"/>
      <c r="AE57" s="12">
        <f t="shared" si="21"/>
        <v>13</v>
      </c>
      <c r="AF57" s="9">
        <f t="shared" si="23"/>
        <v>13</v>
      </c>
      <c r="AG57" s="24">
        <f t="shared" si="25"/>
        <v>-12</v>
      </c>
      <c r="AH57" s="24">
        <f t="shared" si="25"/>
        <v>-15</v>
      </c>
      <c r="AJ57" s="39">
        <v>0.4299999999999997</v>
      </c>
      <c r="AK57" s="2">
        <v>30</v>
      </c>
      <c r="AL57" s="3"/>
      <c r="AM57" s="31"/>
      <c r="AN57" s="40">
        <v>0.11605415860735009</v>
      </c>
    </row>
    <row r="58" spans="1:40" ht="12.75">
      <c r="A58" s="30">
        <f t="shared" si="7"/>
        <v>40</v>
      </c>
      <c r="B58" s="28">
        <f t="shared" si="8"/>
        <v>1016</v>
      </c>
      <c r="C58" s="67">
        <f t="shared" si="9"/>
        <v>0.010760384000000022</v>
      </c>
      <c r="D58" s="30">
        <f t="shared" si="0"/>
        <v>0.3800000000000008</v>
      </c>
      <c r="E58" s="67">
        <f t="shared" si="10"/>
        <v>0</v>
      </c>
      <c r="F58" s="67">
        <f t="shared" si="1"/>
        <v>0</v>
      </c>
      <c r="G58" s="67">
        <f t="shared" si="11"/>
        <v>0.003286282398452611</v>
      </c>
      <c r="H58" s="29">
        <f t="shared" si="2"/>
        <v>0.11628626692456479</v>
      </c>
      <c r="I58" s="29">
        <f t="shared" si="3"/>
        <v>0.11605415860735009</v>
      </c>
      <c r="J58" s="29">
        <f t="shared" si="12"/>
        <v>0.003292854963249516</v>
      </c>
      <c r="K58" s="29">
        <f t="shared" si="13"/>
        <v>0.03945477720128008</v>
      </c>
      <c r="L58" s="68">
        <f t="shared" si="4"/>
        <v>1.3933346000000029</v>
      </c>
      <c r="M58" s="29">
        <f t="shared" si="14"/>
        <v>0</v>
      </c>
      <c r="N58" s="68">
        <f t="shared" si="5"/>
        <v>0</v>
      </c>
      <c r="O58" s="29">
        <f t="shared" si="15"/>
        <v>0.03640423413963734</v>
      </c>
      <c r="P58" s="29">
        <f t="shared" si="6"/>
        <v>1.2856055112031493</v>
      </c>
      <c r="Q58" s="29">
        <f t="shared" si="16"/>
        <v>0.07915186630416694</v>
      </c>
      <c r="R58" s="29">
        <f t="shared" si="17"/>
        <v>2.795226378127717</v>
      </c>
      <c r="S58" s="29">
        <f t="shared" si="18"/>
        <v>3.0550613153726114</v>
      </c>
      <c r="T58" s="29">
        <f t="shared" si="19"/>
        <v>107.88864968402544</v>
      </c>
      <c r="U58" s="29">
        <f t="shared" si="20"/>
        <v>101.016</v>
      </c>
      <c r="AE58" s="12">
        <f t="shared" si="21"/>
        <v>14</v>
      </c>
      <c r="AF58" s="9">
        <f t="shared" si="23"/>
        <v>14</v>
      </c>
      <c r="AG58" s="24">
        <f t="shared" si="25"/>
        <v>-13</v>
      </c>
      <c r="AH58" s="24">
        <f t="shared" si="25"/>
        <v>-16</v>
      </c>
      <c r="AJ58" s="39">
        <v>0.4400000000000004</v>
      </c>
      <c r="AK58" s="2">
        <v>31</v>
      </c>
      <c r="AL58" s="3"/>
      <c r="AM58" s="31"/>
      <c r="AN58" s="40">
        <v>0.11605415860735009</v>
      </c>
    </row>
    <row r="59" spans="1:40" ht="12.75">
      <c r="A59" s="30">
        <f t="shared" si="7"/>
        <v>39</v>
      </c>
      <c r="B59" s="28">
        <f t="shared" si="8"/>
        <v>990.5999999999999</v>
      </c>
      <c r="C59" s="67">
        <f t="shared" si="9"/>
        <v>0.010760383999999972</v>
      </c>
      <c r="D59" s="30">
        <f t="shared" si="0"/>
        <v>0.379999999999999</v>
      </c>
      <c r="E59" s="67">
        <f t="shared" si="10"/>
        <v>0</v>
      </c>
      <c r="F59" s="67">
        <f t="shared" si="1"/>
        <v>0</v>
      </c>
      <c r="G59" s="67">
        <f t="shared" si="11"/>
        <v>0.0027385686653771764</v>
      </c>
      <c r="H59" s="29">
        <f t="shared" si="2"/>
        <v>0.09690522243713734</v>
      </c>
      <c r="I59" s="29">
        <f t="shared" si="3"/>
        <v>0.09671179883945842</v>
      </c>
      <c r="J59" s="29">
        <f t="shared" si="12"/>
        <v>0.0027440458027079306</v>
      </c>
      <c r="K59" s="29">
        <f t="shared" si="13"/>
        <v>0.03945477720127989</v>
      </c>
      <c r="L59" s="68">
        <f t="shared" si="4"/>
        <v>1.3933345999999962</v>
      </c>
      <c r="M59" s="29">
        <f t="shared" si="14"/>
        <v>0</v>
      </c>
      <c r="N59" s="68">
        <f t="shared" si="5"/>
        <v>0</v>
      </c>
      <c r="O59" s="29">
        <f t="shared" si="15"/>
        <v>0.036623757803854046</v>
      </c>
      <c r="P59" s="29">
        <f t="shared" si="6"/>
        <v>1.293357928998123</v>
      </c>
      <c r="Q59" s="29">
        <f t="shared" si="16"/>
        <v>0.07882258080784187</v>
      </c>
      <c r="R59" s="29">
        <f t="shared" si="17"/>
        <v>2.783597751435256</v>
      </c>
      <c r="S59" s="29">
        <f t="shared" si="18"/>
        <v>2.9759094490684443</v>
      </c>
      <c r="T59" s="29">
        <f t="shared" si="19"/>
        <v>105.09342330589772</v>
      </c>
      <c r="U59" s="29">
        <f t="shared" si="20"/>
        <v>100.9906</v>
      </c>
      <c r="AE59" s="12">
        <f t="shared" si="21"/>
        <v>15</v>
      </c>
      <c r="AF59" s="9">
        <f t="shared" si="23"/>
        <v>15</v>
      </c>
      <c r="AG59" s="24">
        <f t="shared" si="25"/>
        <v>-14</v>
      </c>
      <c r="AH59" s="24">
        <f t="shared" si="25"/>
        <v>-17</v>
      </c>
      <c r="AJ59" s="39">
        <v>0.4399999999999995</v>
      </c>
      <c r="AK59" s="2">
        <v>32</v>
      </c>
      <c r="AL59" s="31"/>
      <c r="AM59" s="31"/>
      <c r="AN59" s="40">
        <v>0.11605415860735009</v>
      </c>
    </row>
    <row r="60" spans="1:40" ht="12.75">
      <c r="A60" s="30">
        <f t="shared" si="7"/>
        <v>38</v>
      </c>
      <c r="B60" s="28">
        <f t="shared" si="8"/>
        <v>965.1999999999999</v>
      </c>
      <c r="C60" s="67">
        <f t="shared" si="9"/>
        <v>0.011043552000000015</v>
      </c>
      <c r="D60" s="30">
        <f t="shared" si="0"/>
        <v>0.39000000000000057</v>
      </c>
      <c r="E60" s="67">
        <f t="shared" si="10"/>
        <v>0</v>
      </c>
      <c r="F60" s="67">
        <f t="shared" si="1"/>
        <v>0</v>
      </c>
      <c r="G60" s="67">
        <f t="shared" si="11"/>
        <v>0.0038339961315280464</v>
      </c>
      <c r="H60" s="29">
        <f t="shared" si="2"/>
        <v>0.13566731141199226</v>
      </c>
      <c r="I60" s="29">
        <f t="shared" si="3"/>
        <v>0.13539651837524178</v>
      </c>
      <c r="J60" s="29">
        <f t="shared" si="12"/>
        <v>0.003841664123791102</v>
      </c>
      <c r="K60" s="29">
        <f t="shared" si="13"/>
        <v>0.04049306081184006</v>
      </c>
      <c r="L60" s="68">
        <f t="shared" si="4"/>
        <v>1.430001300000002</v>
      </c>
      <c r="M60" s="29">
        <f t="shared" si="14"/>
        <v>0</v>
      </c>
      <c r="N60" s="68">
        <f t="shared" si="5"/>
        <v>0</v>
      </c>
      <c r="O60" s="29">
        <f t="shared" si="15"/>
        <v>0.035769397031196706</v>
      </c>
      <c r="P60" s="29">
        <f t="shared" si="6"/>
        <v>1.2631864134081785</v>
      </c>
      <c r="Q60" s="29">
        <f t="shared" si="16"/>
        <v>0.08010412196682787</v>
      </c>
      <c r="R60" s="29">
        <f t="shared" si="17"/>
        <v>2.828855024820173</v>
      </c>
      <c r="S60" s="29">
        <f t="shared" si="18"/>
        <v>2.897086868260603</v>
      </c>
      <c r="T60" s="29">
        <f t="shared" si="19"/>
        <v>102.30982555446246</v>
      </c>
      <c r="U60" s="29">
        <f t="shared" si="20"/>
        <v>100.9652</v>
      </c>
      <c r="AE60" s="12">
        <f t="shared" si="21"/>
        <v>16</v>
      </c>
      <c r="AF60" s="9">
        <f t="shared" si="23"/>
        <v>16</v>
      </c>
      <c r="AG60" s="24">
        <f t="shared" si="25"/>
        <v>-15</v>
      </c>
      <c r="AH60" s="24">
        <f>AH59-1</f>
        <v>-18</v>
      </c>
      <c r="AJ60" s="39">
        <v>0.4400000000000004</v>
      </c>
      <c r="AK60" s="2">
        <v>33</v>
      </c>
      <c r="AL60" s="31"/>
      <c r="AM60" s="31"/>
      <c r="AN60" s="40">
        <v>0.13539651837524178</v>
      </c>
    </row>
    <row r="61" spans="1:40" ht="12.75">
      <c r="A61" s="30">
        <f t="shared" si="7"/>
        <v>37</v>
      </c>
      <c r="B61" s="28">
        <f t="shared" si="8"/>
        <v>939.8</v>
      </c>
      <c r="C61" s="67">
        <f t="shared" si="9"/>
        <v>0.011043552000000015</v>
      </c>
      <c r="D61" s="30">
        <f t="shared" si="0"/>
        <v>0.39000000000000057</v>
      </c>
      <c r="E61" s="67">
        <f t="shared" si="10"/>
        <v>0</v>
      </c>
      <c r="F61" s="67">
        <f t="shared" si="1"/>
        <v>0</v>
      </c>
      <c r="G61" s="67">
        <f t="shared" si="11"/>
        <v>0.0027385686653771764</v>
      </c>
      <c r="H61" s="29">
        <f t="shared" si="2"/>
        <v>0.09690522243713734</v>
      </c>
      <c r="I61" s="29">
        <f t="shared" si="3"/>
        <v>0.09671179883945842</v>
      </c>
      <c r="J61" s="29">
        <f t="shared" si="12"/>
        <v>0.0027440458027079306</v>
      </c>
      <c r="K61" s="29">
        <f t="shared" si="13"/>
        <v>0.04049306081184006</v>
      </c>
      <c r="L61" s="68">
        <f t="shared" si="4"/>
        <v>1.430001300000002</v>
      </c>
      <c r="M61" s="29">
        <f t="shared" si="14"/>
        <v>0</v>
      </c>
      <c r="N61" s="68">
        <f t="shared" si="5"/>
        <v>0</v>
      </c>
      <c r="O61" s="29">
        <f t="shared" si="15"/>
        <v>0.03620844435962998</v>
      </c>
      <c r="P61" s="29">
        <f t="shared" si="6"/>
        <v>1.2786912489981206</v>
      </c>
      <c r="Q61" s="29">
        <f t="shared" si="16"/>
        <v>0.07944555097417796</v>
      </c>
      <c r="R61" s="29">
        <f t="shared" si="17"/>
        <v>2.80559777143526</v>
      </c>
      <c r="S61" s="29">
        <f t="shared" si="18"/>
        <v>2.8169827462937747</v>
      </c>
      <c r="T61" s="29">
        <f t="shared" si="19"/>
        <v>99.48097052964229</v>
      </c>
      <c r="U61" s="29">
        <f t="shared" si="20"/>
        <v>100.9398</v>
      </c>
      <c r="AE61" s="12">
        <f t="shared" si="21"/>
        <v>17</v>
      </c>
      <c r="AF61" s="9">
        <f t="shared" si="23"/>
        <v>17</v>
      </c>
      <c r="AG61" s="24">
        <f t="shared" si="25"/>
        <v>-16</v>
      </c>
      <c r="AH61" s="24">
        <f t="shared" si="25"/>
        <v>-19</v>
      </c>
      <c r="AJ61" s="39">
        <v>0.4500000000000002</v>
      </c>
      <c r="AK61" s="2">
        <v>34</v>
      </c>
      <c r="AL61" s="31"/>
      <c r="AM61" s="31"/>
      <c r="AN61" s="40">
        <v>0.11605415860735009</v>
      </c>
    </row>
    <row r="62" spans="1:40" ht="12.75">
      <c r="A62" s="30">
        <f t="shared" si="7"/>
        <v>36</v>
      </c>
      <c r="B62" s="28">
        <f t="shared" si="8"/>
        <v>914.4</v>
      </c>
      <c r="C62" s="67">
        <f t="shared" si="9"/>
        <v>0.011609888000000004</v>
      </c>
      <c r="D62" s="30">
        <f t="shared" si="0"/>
        <v>0.41000000000000014</v>
      </c>
      <c r="E62" s="67">
        <f t="shared" si="10"/>
        <v>0</v>
      </c>
      <c r="F62" s="67">
        <f t="shared" si="1"/>
        <v>0</v>
      </c>
      <c r="G62" s="67">
        <f t="shared" si="11"/>
        <v>0.003286282398452611</v>
      </c>
      <c r="H62" s="29">
        <f t="shared" si="2"/>
        <v>0.11628626692456479</v>
      </c>
      <c r="I62" s="29">
        <f t="shared" si="3"/>
        <v>0.11605415860735009</v>
      </c>
      <c r="J62" s="29">
        <f t="shared" si="12"/>
        <v>0.003292854963249516</v>
      </c>
      <c r="K62" s="29">
        <f t="shared" si="13"/>
        <v>0.042569628032960015</v>
      </c>
      <c r="L62" s="68">
        <f t="shared" si="4"/>
        <v>1.5033347000000006</v>
      </c>
      <c r="M62" s="29">
        <f t="shared" si="14"/>
        <v>0</v>
      </c>
      <c r="N62" s="68">
        <f t="shared" si="5"/>
        <v>0</v>
      </c>
      <c r="O62" s="29">
        <f t="shared" si="15"/>
        <v>0.03515829380696536</v>
      </c>
      <c r="P62" s="29">
        <f t="shared" si="6"/>
        <v>1.2416054712031501</v>
      </c>
      <c r="Q62" s="29">
        <f t="shared" si="16"/>
        <v>0.0810207768031749</v>
      </c>
      <c r="R62" s="29">
        <f t="shared" si="17"/>
        <v>2.8612264381277157</v>
      </c>
      <c r="S62" s="29">
        <f t="shared" si="18"/>
        <v>2.737537195319597</v>
      </c>
      <c r="T62" s="29">
        <f t="shared" si="19"/>
        <v>96.67537275820703</v>
      </c>
      <c r="U62" s="29">
        <f t="shared" si="20"/>
        <v>100.9144</v>
      </c>
      <c r="AE62" s="12">
        <f t="shared" si="21"/>
        <v>18</v>
      </c>
      <c r="AF62" s="9">
        <f t="shared" si="23"/>
        <v>18</v>
      </c>
      <c r="AG62" s="24">
        <f t="shared" si="25"/>
        <v>-17</v>
      </c>
      <c r="AH62" s="24">
        <f t="shared" si="25"/>
        <v>-20</v>
      </c>
      <c r="AJ62" s="39">
        <v>0.4499999999999993</v>
      </c>
      <c r="AK62" s="2">
        <v>35</v>
      </c>
      <c r="AL62" s="31"/>
      <c r="AM62" s="31"/>
      <c r="AN62" s="40">
        <v>0.11605415860735009</v>
      </c>
    </row>
    <row r="63" spans="1:40" ht="13.5" thickBot="1">
      <c r="A63" s="30">
        <f t="shared" si="7"/>
        <v>35</v>
      </c>
      <c r="B63" s="28">
        <f t="shared" si="8"/>
        <v>889</v>
      </c>
      <c r="C63" s="67">
        <f t="shared" si="9"/>
        <v>0.01132672000000001</v>
      </c>
      <c r="D63" s="30">
        <f t="shared" si="0"/>
        <v>0.40000000000000036</v>
      </c>
      <c r="E63" s="67">
        <f t="shared" si="10"/>
        <v>0</v>
      </c>
      <c r="F63" s="67">
        <f t="shared" si="1"/>
        <v>0</v>
      </c>
      <c r="G63" s="67">
        <f t="shared" si="11"/>
        <v>0.003286282398452611</v>
      </c>
      <c r="H63" s="29">
        <f t="shared" si="2"/>
        <v>0.11628626692456479</v>
      </c>
      <c r="I63" s="29">
        <f t="shared" si="3"/>
        <v>0.11605415860735009</v>
      </c>
      <c r="J63" s="29">
        <f t="shared" si="12"/>
        <v>0.003292854963249516</v>
      </c>
      <c r="K63" s="29">
        <f t="shared" si="13"/>
        <v>0.041531344422400036</v>
      </c>
      <c r="L63" s="68">
        <f t="shared" si="4"/>
        <v>1.4666680000000012</v>
      </c>
      <c r="M63" s="29">
        <f t="shared" si="14"/>
        <v>0</v>
      </c>
      <c r="N63" s="68">
        <f t="shared" si="5"/>
        <v>0</v>
      </c>
      <c r="O63" s="29">
        <f t="shared" si="15"/>
        <v>0.035573607251189354</v>
      </c>
      <c r="P63" s="29">
        <f t="shared" si="6"/>
        <v>1.2562721512031498</v>
      </c>
      <c r="Q63" s="29">
        <f t="shared" si="16"/>
        <v>0.08039780663683889</v>
      </c>
      <c r="R63" s="29">
        <f t="shared" si="17"/>
        <v>2.8392264181277156</v>
      </c>
      <c r="S63" s="29">
        <f t="shared" si="18"/>
        <v>2.656516418516422</v>
      </c>
      <c r="T63" s="29">
        <f t="shared" si="19"/>
        <v>93.81414632007932</v>
      </c>
      <c r="U63" s="29">
        <f t="shared" si="20"/>
        <v>100.889</v>
      </c>
      <c r="AE63" s="12">
        <f t="shared" si="21"/>
        <v>19</v>
      </c>
      <c r="AF63" s="9">
        <f t="shared" si="23"/>
        <v>19</v>
      </c>
      <c r="AG63" s="24">
        <f t="shared" si="25"/>
        <v>-18</v>
      </c>
      <c r="AH63" s="24">
        <f t="shared" si="25"/>
        <v>-21</v>
      </c>
      <c r="AJ63" s="39">
        <v>0.45999999999999996</v>
      </c>
      <c r="AK63" s="2">
        <v>36</v>
      </c>
      <c r="AL63" s="31"/>
      <c r="AM63" s="31"/>
      <c r="AN63" s="40">
        <v>0.11605415860735009</v>
      </c>
    </row>
    <row r="64" spans="1:40" ht="12.75">
      <c r="A64" s="30">
        <f t="shared" si="7"/>
        <v>34</v>
      </c>
      <c r="B64" s="28">
        <f t="shared" si="8"/>
        <v>863.5999999999999</v>
      </c>
      <c r="C64" s="67">
        <f t="shared" si="9"/>
        <v>0.011609887999999954</v>
      </c>
      <c r="D64" s="30">
        <f t="shared" si="0"/>
        <v>0.40999999999999837</v>
      </c>
      <c r="E64" s="67">
        <f t="shared" si="10"/>
        <v>0</v>
      </c>
      <c r="F64" s="67">
        <f t="shared" si="1"/>
        <v>0</v>
      </c>
      <c r="G64" s="67">
        <f t="shared" si="11"/>
        <v>0.0027385686653771764</v>
      </c>
      <c r="H64" s="29">
        <f t="shared" si="2"/>
        <v>0.09690522243713734</v>
      </c>
      <c r="I64" s="29">
        <f t="shared" si="3"/>
        <v>0.09671179883945842</v>
      </c>
      <c r="J64" s="29">
        <f t="shared" si="12"/>
        <v>0.0027440458027079306</v>
      </c>
      <c r="K64" s="29">
        <f t="shared" si="13"/>
        <v>0.04256962803295983</v>
      </c>
      <c r="L64" s="68">
        <f t="shared" si="4"/>
        <v>1.503334699999994</v>
      </c>
      <c r="M64" s="29">
        <f t="shared" si="14"/>
        <v>0</v>
      </c>
      <c r="N64" s="68">
        <f t="shared" si="5"/>
        <v>0</v>
      </c>
      <c r="O64" s="29">
        <f t="shared" si="15"/>
        <v>0.03537781747118207</v>
      </c>
      <c r="P64" s="29">
        <f t="shared" si="6"/>
        <v>1.2493578889981238</v>
      </c>
      <c r="Q64" s="29">
        <f t="shared" si="16"/>
        <v>0.08069149130684981</v>
      </c>
      <c r="R64" s="29">
        <f t="shared" si="17"/>
        <v>2.8495978114352547</v>
      </c>
      <c r="S64" s="29">
        <f t="shared" si="18"/>
        <v>2.5761186118795827</v>
      </c>
      <c r="T64" s="29">
        <f t="shared" si="19"/>
        <v>90.9749199019516</v>
      </c>
      <c r="U64" s="29">
        <f t="shared" si="20"/>
        <v>100.8636</v>
      </c>
      <c r="AE64" s="12">
        <f t="shared" si="21"/>
        <v>20</v>
      </c>
      <c r="AF64" s="9">
        <f t="shared" si="23"/>
        <v>20</v>
      </c>
      <c r="AG64" s="24">
        <f t="shared" si="25"/>
        <v>-19</v>
      </c>
      <c r="AH64" s="24">
        <f t="shared" si="25"/>
        <v>-22</v>
      </c>
      <c r="AJ64" s="39">
        <v>0.4500000000000002</v>
      </c>
      <c r="AK64" s="2">
        <v>37</v>
      </c>
      <c r="AL64" s="42">
        <v>0.004</v>
      </c>
      <c r="AM64" s="4">
        <v>1</v>
      </c>
      <c r="AN64" s="40">
        <v>0.13539651837524178</v>
      </c>
    </row>
    <row r="65" spans="1:40" ht="12.75">
      <c r="A65" s="30">
        <f t="shared" si="7"/>
        <v>33</v>
      </c>
      <c r="B65" s="28">
        <f t="shared" si="8"/>
        <v>838.1999999999999</v>
      </c>
      <c r="C65" s="67">
        <f t="shared" si="9"/>
        <v>0.011893055999999997</v>
      </c>
      <c r="D65" s="30">
        <f t="shared" si="0"/>
        <v>0.41999999999999993</v>
      </c>
      <c r="E65" s="67">
        <f t="shared" si="10"/>
        <v>0</v>
      </c>
      <c r="F65" s="67">
        <f t="shared" si="1"/>
        <v>0</v>
      </c>
      <c r="G65" s="67">
        <f t="shared" si="11"/>
        <v>0.003286282398452611</v>
      </c>
      <c r="H65" s="29">
        <f t="shared" si="2"/>
        <v>0.11628626692456479</v>
      </c>
      <c r="I65" s="29">
        <f t="shared" si="3"/>
        <v>0.11605415860735009</v>
      </c>
      <c r="J65" s="29">
        <f t="shared" si="12"/>
        <v>0.003292854963249516</v>
      </c>
      <c r="K65" s="29">
        <f t="shared" si="13"/>
        <v>0.04360791164351999</v>
      </c>
      <c r="L65" s="68">
        <f t="shared" si="4"/>
        <v>1.5400013999999997</v>
      </c>
      <c r="M65" s="29">
        <f t="shared" si="14"/>
        <v>0</v>
      </c>
      <c r="N65" s="68">
        <f t="shared" si="5"/>
        <v>0</v>
      </c>
      <c r="O65" s="29">
        <f t="shared" si="15"/>
        <v>0.03474298036274138</v>
      </c>
      <c r="P65" s="29">
        <f t="shared" si="6"/>
        <v>1.2269387912031506</v>
      </c>
      <c r="Q65" s="29">
        <f t="shared" si="16"/>
        <v>0.08164374696951088</v>
      </c>
      <c r="R65" s="29">
        <f t="shared" si="17"/>
        <v>2.883226458127715</v>
      </c>
      <c r="S65" s="29">
        <f t="shared" si="18"/>
        <v>2.495427120572733</v>
      </c>
      <c r="T65" s="29">
        <f t="shared" si="19"/>
        <v>88.12532209051633</v>
      </c>
      <c r="U65" s="29">
        <f t="shared" si="20"/>
        <v>100.8382</v>
      </c>
      <c r="AE65" s="12">
        <f t="shared" si="21"/>
        <v>21</v>
      </c>
      <c r="AF65" s="9">
        <f t="shared" si="23"/>
        <v>21</v>
      </c>
      <c r="AG65" s="24">
        <f aca="true" t="shared" si="26" ref="AG65:AH80">AG64-1</f>
        <v>-20</v>
      </c>
      <c r="AH65" s="24">
        <f t="shared" si="26"/>
        <v>-23</v>
      </c>
      <c r="AJ65" s="39">
        <v>0.45999999999999996</v>
      </c>
      <c r="AK65" s="2">
        <v>38</v>
      </c>
      <c r="AL65" s="43">
        <v>0.031</v>
      </c>
      <c r="AM65" s="3">
        <v>2</v>
      </c>
      <c r="AN65" s="40">
        <v>0.11605415860735009</v>
      </c>
    </row>
    <row r="66" spans="1:40" ht="12.75">
      <c r="A66" s="30">
        <f t="shared" si="7"/>
        <v>32</v>
      </c>
      <c r="B66" s="28">
        <f t="shared" si="8"/>
        <v>812.8</v>
      </c>
      <c r="C66" s="67">
        <f t="shared" si="9"/>
        <v>0.011893056000000048</v>
      </c>
      <c r="D66" s="30">
        <f t="shared" si="0"/>
        <v>0.4200000000000017</v>
      </c>
      <c r="E66" s="67">
        <f t="shared" si="10"/>
        <v>0</v>
      </c>
      <c r="F66" s="67">
        <f t="shared" si="1"/>
        <v>0</v>
      </c>
      <c r="G66" s="67">
        <f t="shared" si="11"/>
        <v>0.003286282398452611</v>
      </c>
      <c r="H66" s="29">
        <f t="shared" si="2"/>
        <v>0.11628626692456479</v>
      </c>
      <c r="I66" s="29">
        <f t="shared" si="3"/>
        <v>0.11605415860735009</v>
      </c>
      <c r="J66" s="29">
        <f t="shared" si="12"/>
        <v>0.003292854963249516</v>
      </c>
      <c r="K66" s="29">
        <f t="shared" si="13"/>
        <v>0.043607911643520174</v>
      </c>
      <c r="L66" s="68">
        <f t="shared" si="4"/>
        <v>1.5400014000000062</v>
      </c>
      <c r="M66" s="29">
        <f t="shared" si="14"/>
        <v>0</v>
      </c>
      <c r="N66" s="68">
        <f t="shared" si="5"/>
        <v>0</v>
      </c>
      <c r="O66" s="29">
        <f t="shared" si="15"/>
        <v>0.0347429803627413</v>
      </c>
      <c r="P66" s="29">
        <f t="shared" si="6"/>
        <v>1.226938791203148</v>
      </c>
      <c r="Q66" s="29">
        <f t="shared" si="16"/>
        <v>0.08164374696951099</v>
      </c>
      <c r="R66" s="29">
        <f t="shared" si="17"/>
        <v>2.883226458127719</v>
      </c>
      <c r="S66" s="29">
        <f t="shared" si="18"/>
        <v>2.413783373603222</v>
      </c>
      <c r="T66" s="29">
        <f t="shared" si="19"/>
        <v>85.24209563238863</v>
      </c>
      <c r="U66" s="29">
        <f t="shared" si="20"/>
        <v>100.8128</v>
      </c>
      <c r="AE66" s="12">
        <f t="shared" si="21"/>
        <v>22</v>
      </c>
      <c r="AF66" s="9">
        <f t="shared" si="23"/>
        <v>22</v>
      </c>
      <c r="AG66" s="24">
        <f t="shared" si="26"/>
        <v>-21</v>
      </c>
      <c r="AH66" s="24">
        <f t="shared" si="26"/>
        <v>-24</v>
      </c>
      <c r="AJ66" s="39">
        <v>0.45999999999999996</v>
      </c>
      <c r="AK66" s="2">
        <v>39</v>
      </c>
      <c r="AL66" s="43">
        <v>0.06</v>
      </c>
      <c r="AM66" s="3">
        <v>3</v>
      </c>
      <c r="AN66" s="40">
        <v>0.13539651837524178</v>
      </c>
    </row>
    <row r="67" spans="1:40" ht="12.75">
      <c r="A67" s="30">
        <f t="shared" si="7"/>
        <v>31</v>
      </c>
      <c r="B67" s="28">
        <f t="shared" si="8"/>
        <v>787.4</v>
      </c>
      <c r="C67" s="67">
        <f t="shared" si="9"/>
        <v>0.011893055999999997</v>
      </c>
      <c r="D67" s="30">
        <f t="shared" si="0"/>
        <v>0.41999999999999993</v>
      </c>
      <c r="E67" s="67">
        <f t="shared" si="10"/>
        <v>0</v>
      </c>
      <c r="F67" s="67">
        <f t="shared" si="1"/>
        <v>0</v>
      </c>
      <c r="G67" s="67">
        <f t="shared" si="11"/>
        <v>0.0038339961315280464</v>
      </c>
      <c r="H67" s="29">
        <f t="shared" si="2"/>
        <v>0.13566731141199226</v>
      </c>
      <c r="I67" s="29">
        <f t="shared" si="3"/>
        <v>0.13539651837524178</v>
      </c>
      <c r="J67" s="29">
        <f t="shared" si="12"/>
        <v>0.003841664123791102</v>
      </c>
      <c r="K67" s="29">
        <f t="shared" si="13"/>
        <v>0.04360791164351999</v>
      </c>
      <c r="L67" s="68">
        <f t="shared" si="4"/>
        <v>1.5400013999999997</v>
      </c>
      <c r="M67" s="29">
        <f t="shared" si="14"/>
        <v>0</v>
      </c>
      <c r="N67" s="68">
        <f t="shared" si="5"/>
        <v>0</v>
      </c>
      <c r="O67" s="29">
        <f t="shared" si="15"/>
        <v>0.03452345669852474</v>
      </c>
      <c r="P67" s="29">
        <f t="shared" si="6"/>
        <v>1.2191863734081796</v>
      </c>
      <c r="Q67" s="29">
        <f t="shared" si="16"/>
        <v>0.08197303246583583</v>
      </c>
      <c r="R67" s="29">
        <f t="shared" si="17"/>
        <v>2.8948550848201715</v>
      </c>
      <c r="S67" s="29">
        <f t="shared" si="18"/>
        <v>2.332139626633711</v>
      </c>
      <c r="T67" s="29">
        <f t="shared" si="19"/>
        <v>82.3588691742609</v>
      </c>
      <c r="U67" s="29">
        <f t="shared" si="20"/>
        <v>100.7874</v>
      </c>
      <c r="AE67" s="12">
        <f t="shared" si="21"/>
        <v>23</v>
      </c>
      <c r="AF67" s="9">
        <f t="shared" si="23"/>
        <v>23</v>
      </c>
      <c r="AG67" s="24">
        <f t="shared" si="26"/>
        <v>-22</v>
      </c>
      <c r="AH67" s="24">
        <f t="shared" si="26"/>
        <v>-25</v>
      </c>
      <c r="AJ67" s="39">
        <v>0.4700000000000002</v>
      </c>
      <c r="AK67" s="2">
        <v>40</v>
      </c>
      <c r="AL67" s="43">
        <v>0.073</v>
      </c>
      <c r="AM67" s="3">
        <v>4</v>
      </c>
      <c r="AN67" s="40">
        <v>0.13539651837524178</v>
      </c>
    </row>
    <row r="68" spans="1:40" ht="12.75">
      <c r="A68" s="30">
        <f t="shared" si="7"/>
        <v>30</v>
      </c>
      <c r="B68" s="28">
        <f t="shared" si="8"/>
        <v>762</v>
      </c>
      <c r="C68" s="67">
        <f t="shared" si="9"/>
        <v>0.012176223999999992</v>
      </c>
      <c r="D68" s="30">
        <f t="shared" si="0"/>
        <v>0.4299999999999997</v>
      </c>
      <c r="E68" s="67">
        <f t="shared" si="10"/>
        <v>0</v>
      </c>
      <c r="F68" s="67">
        <f t="shared" si="1"/>
        <v>0</v>
      </c>
      <c r="G68" s="67">
        <f t="shared" si="11"/>
        <v>0.003286282398452611</v>
      </c>
      <c r="H68" s="29">
        <f t="shared" si="2"/>
        <v>0.11628626692456479</v>
      </c>
      <c r="I68" s="29">
        <f t="shared" si="3"/>
        <v>0.11605415860735009</v>
      </c>
      <c r="J68" s="29">
        <f t="shared" si="12"/>
        <v>0.003292854963249516</v>
      </c>
      <c r="K68" s="29">
        <f t="shared" si="13"/>
        <v>0.044646195254079965</v>
      </c>
      <c r="L68" s="68">
        <f t="shared" si="4"/>
        <v>1.576668099999999</v>
      </c>
      <c r="M68" s="29">
        <f t="shared" si="14"/>
        <v>0</v>
      </c>
      <c r="N68" s="68">
        <f t="shared" si="5"/>
        <v>0</v>
      </c>
      <c r="O68" s="29">
        <f t="shared" si="15"/>
        <v>0.03432766691851738</v>
      </c>
      <c r="P68" s="29">
        <f t="shared" si="6"/>
        <v>1.2122721112031507</v>
      </c>
      <c r="Q68" s="29">
        <f t="shared" si="16"/>
        <v>0.08226671713584685</v>
      </c>
      <c r="R68" s="29">
        <f t="shared" si="17"/>
        <v>2.905226478127714</v>
      </c>
      <c r="S68" s="29">
        <f t="shared" si="18"/>
        <v>2.2501665941678755</v>
      </c>
      <c r="T68" s="29">
        <f t="shared" si="19"/>
        <v>79.46401408944074</v>
      </c>
      <c r="U68" s="29">
        <f t="shared" si="20"/>
        <v>100.762</v>
      </c>
      <c r="AE68" s="12">
        <f t="shared" si="21"/>
        <v>24</v>
      </c>
      <c r="AF68" s="9">
        <f t="shared" si="23"/>
        <v>24</v>
      </c>
      <c r="AG68" s="24">
        <f t="shared" si="26"/>
        <v>-23</v>
      </c>
      <c r="AH68" s="24">
        <f t="shared" si="26"/>
        <v>-26</v>
      </c>
      <c r="AJ68" s="39">
        <v>0.4700000000000002</v>
      </c>
      <c r="AK68" s="2">
        <v>41</v>
      </c>
      <c r="AL68" s="43">
        <v>0.081</v>
      </c>
      <c r="AM68" s="3">
        <v>5</v>
      </c>
      <c r="AN68" s="40">
        <v>0.13539651837524178</v>
      </c>
    </row>
    <row r="69" spans="1:40" ht="12.75">
      <c r="A69" s="30">
        <f t="shared" si="7"/>
        <v>29</v>
      </c>
      <c r="B69" s="28">
        <f t="shared" si="8"/>
        <v>736.5999999999999</v>
      </c>
      <c r="C69" s="67">
        <f t="shared" si="9"/>
        <v>0.012176223999999992</v>
      </c>
      <c r="D69" s="30">
        <f t="shared" si="0"/>
        <v>0.4299999999999997</v>
      </c>
      <c r="E69" s="67">
        <f t="shared" si="10"/>
        <v>0</v>
      </c>
      <c r="F69" s="67">
        <f t="shared" si="1"/>
        <v>0</v>
      </c>
      <c r="G69" s="67">
        <f t="shared" si="11"/>
        <v>0.003286282398452611</v>
      </c>
      <c r="H69" s="29">
        <f t="shared" si="2"/>
        <v>0.11628626692456479</v>
      </c>
      <c r="I69" s="29">
        <f t="shared" si="3"/>
        <v>0.11605415860735009</v>
      </c>
      <c r="J69" s="29">
        <f t="shared" si="12"/>
        <v>0.003292854963249516</v>
      </c>
      <c r="K69" s="29">
        <f t="shared" si="13"/>
        <v>0.044646195254079965</v>
      </c>
      <c r="L69" s="68">
        <f t="shared" si="4"/>
        <v>1.576668099999999</v>
      </c>
      <c r="M69" s="29">
        <f t="shared" si="14"/>
        <v>0</v>
      </c>
      <c r="N69" s="68">
        <f t="shared" si="5"/>
        <v>0</v>
      </c>
      <c r="O69" s="29">
        <f t="shared" si="15"/>
        <v>0.03432766691851738</v>
      </c>
      <c r="P69" s="29">
        <f t="shared" si="6"/>
        <v>1.2122721112031507</v>
      </c>
      <c r="Q69" s="29">
        <f t="shared" si="16"/>
        <v>0.08226671713584685</v>
      </c>
      <c r="R69" s="29">
        <f t="shared" si="17"/>
        <v>2.905226478127714</v>
      </c>
      <c r="S69" s="29">
        <f t="shared" si="18"/>
        <v>2.1678998770320286</v>
      </c>
      <c r="T69" s="29">
        <f t="shared" si="19"/>
        <v>76.55878761131302</v>
      </c>
      <c r="U69" s="29">
        <f t="shared" si="20"/>
        <v>100.7366</v>
      </c>
      <c r="AE69" s="12">
        <f t="shared" si="21"/>
        <v>25</v>
      </c>
      <c r="AF69" s="9">
        <f t="shared" si="23"/>
        <v>25</v>
      </c>
      <c r="AG69" s="24">
        <f t="shared" si="26"/>
        <v>-24</v>
      </c>
      <c r="AH69" s="24">
        <f t="shared" si="26"/>
        <v>-27</v>
      </c>
      <c r="AJ69" s="39">
        <v>0.46999999999999975</v>
      </c>
      <c r="AK69" s="2">
        <v>42</v>
      </c>
      <c r="AL69" s="43">
        <v>0.085</v>
      </c>
      <c r="AM69" s="3">
        <v>6</v>
      </c>
      <c r="AN69" s="40">
        <v>0.13539651837524178</v>
      </c>
    </row>
    <row r="70" spans="1:40" ht="12.75">
      <c r="A70" s="30">
        <f t="shared" si="7"/>
        <v>28</v>
      </c>
      <c r="B70" s="28">
        <f t="shared" si="8"/>
        <v>711.1999999999999</v>
      </c>
      <c r="C70" s="67">
        <f t="shared" si="9"/>
        <v>0.012176223999999992</v>
      </c>
      <c r="D70" s="30">
        <f t="shared" si="0"/>
        <v>0.4299999999999997</v>
      </c>
      <c r="E70" s="67">
        <f t="shared" si="10"/>
        <v>0</v>
      </c>
      <c r="F70" s="67">
        <f t="shared" si="1"/>
        <v>0</v>
      </c>
      <c r="G70" s="67">
        <f t="shared" si="11"/>
        <v>0.003286282398452611</v>
      </c>
      <c r="H70" s="29">
        <f t="shared" si="2"/>
        <v>0.11628626692456479</v>
      </c>
      <c r="I70" s="29">
        <f t="shared" si="3"/>
        <v>0.11605415860735009</v>
      </c>
      <c r="J70" s="29">
        <f t="shared" si="12"/>
        <v>0.003292854963249516</v>
      </c>
      <c r="K70" s="29">
        <f t="shared" si="13"/>
        <v>0.044646195254079965</v>
      </c>
      <c r="L70" s="68">
        <f t="shared" si="4"/>
        <v>1.576668099999999</v>
      </c>
      <c r="M70" s="29">
        <f t="shared" si="14"/>
        <v>0</v>
      </c>
      <c r="N70" s="68">
        <f t="shared" si="5"/>
        <v>0</v>
      </c>
      <c r="O70" s="29">
        <f t="shared" si="15"/>
        <v>0.03432766691851738</v>
      </c>
      <c r="P70" s="29">
        <f t="shared" si="6"/>
        <v>1.2122721112031507</v>
      </c>
      <c r="Q70" s="29">
        <f t="shared" si="16"/>
        <v>0.08226671713584685</v>
      </c>
      <c r="R70" s="29">
        <f t="shared" si="17"/>
        <v>2.905226478127714</v>
      </c>
      <c r="S70" s="29">
        <f t="shared" si="18"/>
        <v>2.0856331598961817</v>
      </c>
      <c r="T70" s="29">
        <f t="shared" si="19"/>
        <v>73.6535611331853</v>
      </c>
      <c r="U70" s="29">
        <f t="shared" si="20"/>
        <v>100.7112</v>
      </c>
      <c r="AE70" s="12">
        <f t="shared" si="21"/>
        <v>26</v>
      </c>
      <c r="AF70" s="9">
        <f t="shared" si="23"/>
        <v>26</v>
      </c>
      <c r="AG70" s="24">
        <f t="shared" si="26"/>
        <v>-25</v>
      </c>
      <c r="AH70" s="24">
        <f t="shared" si="26"/>
        <v>-28</v>
      </c>
      <c r="AJ70" s="39">
        <v>0.4700000000000002</v>
      </c>
      <c r="AK70" s="2">
        <v>43</v>
      </c>
      <c r="AL70" s="43">
        <v>0.089</v>
      </c>
      <c r="AM70" s="3">
        <v>7</v>
      </c>
      <c r="AN70" s="40">
        <v>0.11605415860735009</v>
      </c>
    </row>
    <row r="71" spans="1:40" ht="12.75">
      <c r="A71" s="30">
        <f t="shared" si="7"/>
        <v>27</v>
      </c>
      <c r="B71" s="28">
        <f t="shared" si="8"/>
        <v>685.8</v>
      </c>
      <c r="C71" s="67">
        <f t="shared" si="9"/>
        <v>0.01245939200000001</v>
      </c>
      <c r="D71" s="30">
        <f t="shared" si="0"/>
        <v>0.4400000000000004</v>
      </c>
      <c r="E71" s="67">
        <f t="shared" si="10"/>
        <v>0</v>
      </c>
      <c r="F71" s="67">
        <f t="shared" si="1"/>
        <v>0</v>
      </c>
      <c r="G71" s="67">
        <f t="shared" si="11"/>
        <v>0.003286282398452611</v>
      </c>
      <c r="H71" s="29">
        <f t="shared" si="2"/>
        <v>0.11628626692456479</v>
      </c>
      <c r="I71" s="29">
        <f t="shared" si="3"/>
        <v>0.11605415860735009</v>
      </c>
      <c r="J71" s="29">
        <f t="shared" si="12"/>
        <v>0.003292854963249516</v>
      </c>
      <c r="K71" s="29">
        <f t="shared" si="13"/>
        <v>0.04568447886464004</v>
      </c>
      <c r="L71" s="68">
        <f t="shared" si="4"/>
        <v>1.6133348000000014</v>
      </c>
      <c r="M71" s="29">
        <f t="shared" si="14"/>
        <v>0</v>
      </c>
      <c r="N71" s="68">
        <f t="shared" si="5"/>
        <v>0</v>
      </c>
      <c r="O71" s="29">
        <f t="shared" si="15"/>
        <v>0.03391235347429335</v>
      </c>
      <c r="P71" s="29">
        <f t="shared" si="6"/>
        <v>1.1976054312031497</v>
      </c>
      <c r="Q71" s="29">
        <f t="shared" si="16"/>
        <v>0.08288968730218291</v>
      </c>
      <c r="R71" s="29">
        <f t="shared" si="17"/>
        <v>2.927226498127716</v>
      </c>
      <c r="S71" s="29">
        <f t="shared" si="18"/>
        <v>2.003366442760335</v>
      </c>
      <c r="T71" s="29">
        <f t="shared" si="19"/>
        <v>70.74833465505759</v>
      </c>
      <c r="U71" s="29">
        <f t="shared" si="20"/>
        <v>100.6858</v>
      </c>
      <c r="AE71" s="12">
        <f t="shared" si="21"/>
        <v>27</v>
      </c>
      <c r="AF71" s="9">
        <f t="shared" si="23"/>
        <v>27</v>
      </c>
      <c r="AG71" s="24">
        <f t="shared" si="26"/>
        <v>-26</v>
      </c>
      <c r="AH71" s="24">
        <f t="shared" si="26"/>
        <v>-29</v>
      </c>
      <c r="AJ71" s="39">
        <v>0.48</v>
      </c>
      <c r="AK71" s="2">
        <v>44</v>
      </c>
      <c r="AL71" s="43">
        <v>0.093</v>
      </c>
      <c r="AM71" s="3">
        <v>8</v>
      </c>
      <c r="AN71" s="40">
        <v>0.13539651837524178</v>
      </c>
    </row>
    <row r="72" spans="1:40" ht="12.75">
      <c r="A72" s="30">
        <f t="shared" si="7"/>
        <v>26</v>
      </c>
      <c r="B72" s="28">
        <f t="shared" si="8"/>
        <v>660.4</v>
      </c>
      <c r="C72" s="67">
        <f t="shared" si="9"/>
        <v>0.012459391999999986</v>
      </c>
      <c r="D72" s="30">
        <f t="shared" si="0"/>
        <v>0.4399999999999995</v>
      </c>
      <c r="E72" s="67">
        <f t="shared" si="10"/>
        <v>0</v>
      </c>
      <c r="F72" s="67">
        <f t="shared" si="1"/>
        <v>0</v>
      </c>
      <c r="G72" s="67">
        <f t="shared" si="11"/>
        <v>0.003286282398452611</v>
      </c>
      <c r="H72" s="29">
        <f t="shared" si="2"/>
        <v>0.11628626692456479</v>
      </c>
      <c r="I72" s="29">
        <f t="shared" si="3"/>
        <v>0.11605415860735009</v>
      </c>
      <c r="J72" s="29">
        <f t="shared" si="12"/>
        <v>0.003292854963249516</v>
      </c>
      <c r="K72" s="29">
        <f t="shared" si="13"/>
        <v>0.045684478864639944</v>
      </c>
      <c r="L72" s="68">
        <f t="shared" si="4"/>
        <v>1.613334799999998</v>
      </c>
      <c r="M72" s="29">
        <f t="shared" si="14"/>
        <v>0</v>
      </c>
      <c r="N72" s="68">
        <f t="shared" si="5"/>
        <v>0</v>
      </c>
      <c r="O72" s="29">
        <f t="shared" si="15"/>
        <v>0.03391235347429339</v>
      </c>
      <c r="P72" s="29">
        <f t="shared" si="6"/>
        <v>1.1976054312031512</v>
      </c>
      <c r="Q72" s="29">
        <f t="shared" si="16"/>
        <v>0.08288968730218287</v>
      </c>
      <c r="R72" s="29">
        <f t="shared" si="17"/>
        <v>2.9272264981277143</v>
      </c>
      <c r="S72" s="29">
        <f t="shared" si="18"/>
        <v>1.920476755458152</v>
      </c>
      <c r="T72" s="29">
        <f t="shared" si="19"/>
        <v>67.82110815692988</v>
      </c>
      <c r="U72" s="29">
        <f t="shared" si="20"/>
        <v>100.6604</v>
      </c>
      <c r="AE72" s="12">
        <f t="shared" si="21"/>
        <v>28</v>
      </c>
      <c r="AF72" s="9">
        <f t="shared" si="23"/>
        <v>28</v>
      </c>
      <c r="AG72" s="24">
        <f t="shared" si="26"/>
        <v>-27</v>
      </c>
      <c r="AH72" s="24">
        <f>AH71-1</f>
        <v>-30</v>
      </c>
      <c r="AJ72" s="39">
        <v>0.47</v>
      </c>
      <c r="AK72" s="2">
        <v>45</v>
      </c>
      <c r="AL72" s="43">
        <v>0.095</v>
      </c>
      <c r="AM72" s="3">
        <v>9</v>
      </c>
      <c r="AN72" s="40">
        <v>0.13539651837524178</v>
      </c>
    </row>
    <row r="73" spans="1:40" ht="12.75">
      <c r="A73" s="30">
        <f t="shared" si="7"/>
        <v>25</v>
      </c>
      <c r="B73" s="28">
        <f t="shared" si="8"/>
        <v>635</v>
      </c>
      <c r="C73" s="67">
        <f t="shared" si="9"/>
        <v>0.01245939200000001</v>
      </c>
      <c r="D73" s="30">
        <f t="shared" si="0"/>
        <v>0.4400000000000004</v>
      </c>
      <c r="E73" s="67">
        <f t="shared" si="10"/>
        <v>0</v>
      </c>
      <c r="F73" s="67">
        <f t="shared" si="1"/>
        <v>0</v>
      </c>
      <c r="G73" s="67">
        <f t="shared" si="11"/>
        <v>0.0038339961315280464</v>
      </c>
      <c r="H73" s="29">
        <f t="shared" si="2"/>
        <v>0.13566731141199226</v>
      </c>
      <c r="I73" s="29">
        <f t="shared" si="3"/>
        <v>0.13539651837524178</v>
      </c>
      <c r="J73" s="29">
        <f t="shared" si="12"/>
        <v>0.003841664123791102</v>
      </c>
      <c r="K73" s="29">
        <f t="shared" si="13"/>
        <v>0.04568447886464004</v>
      </c>
      <c r="L73" s="68">
        <f t="shared" si="4"/>
        <v>1.6133348000000014</v>
      </c>
      <c r="M73" s="29">
        <f t="shared" si="14"/>
        <v>0</v>
      </c>
      <c r="N73" s="68">
        <f t="shared" si="5"/>
        <v>0</v>
      </c>
      <c r="O73" s="29">
        <f t="shared" si="15"/>
        <v>0.033692829810076715</v>
      </c>
      <c r="P73" s="29">
        <f t="shared" si="6"/>
        <v>1.1898530134081786</v>
      </c>
      <c r="Q73" s="29">
        <f t="shared" si="16"/>
        <v>0.08321897279850786</v>
      </c>
      <c r="R73" s="29">
        <f t="shared" si="17"/>
        <v>2.9388551248201726</v>
      </c>
      <c r="S73" s="29">
        <f t="shared" si="18"/>
        <v>1.8375870681559694</v>
      </c>
      <c r="T73" s="29">
        <f t="shared" si="19"/>
        <v>64.89388165880217</v>
      </c>
      <c r="U73" s="29">
        <f t="shared" si="20"/>
        <v>100.635</v>
      </c>
      <c r="AE73" s="12">
        <f t="shared" si="21"/>
        <v>29</v>
      </c>
      <c r="AF73" s="9">
        <f t="shared" si="23"/>
        <v>29</v>
      </c>
      <c r="AG73" s="24">
        <f t="shared" si="26"/>
        <v>-28</v>
      </c>
      <c r="AH73" s="24">
        <f t="shared" si="26"/>
        <v>-31</v>
      </c>
      <c r="AJ73" s="39">
        <v>0.49</v>
      </c>
      <c r="AK73" s="2">
        <v>46</v>
      </c>
      <c r="AL73" s="43">
        <v>0.097</v>
      </c>
      <c r="AM73" s="3">
        <v>10</v>
      </c>
      <c r="AN73" s="40">
        <v>0.15473887814313347</v>
      </c>
    </row>
    <row r="74" spans="1:40" ht="12.75">
      <c r="A74" s="30">
        <f t="shared" si="7"/>
        <v>24</v>
      </c>
      <c r="B74" s="28">
        <f t="shared" si="8"/>
        <v>609.5999999999999</v>
      </c>
      <c r="C74" s="67">
        <f t="shared" si="9"/>
        <v>0.012742560000000005</v>
      </c>
      <c r="D74" s="30">
        <f t="shared" si="0"/>
        <v>0.4500000000000002</v>
      </c>
      <c r="E74" s="67">
        <f t="shared" si="10"/>
        <v>0</v>
      </c>
      <c r="F74" s="67">
        <f t="shared" si="1"/>
        <v>0</v>
      </c>
      <c r="G74" s="67">
        <f t="shared" si="11"/>
        <v>0.003286282398452611</v>
      </c>
      <c r="H74" s="29">
        <f t="shared" si="2"/>
        <v>0.11628626692456479</v>
      </c>
      <c r="I74" s="29">
        <f t="shared" si="3"/>
        <v>0.11605415860735009</v>
      </c>
      <c r="J74" s="29">
        <f t="shared" si="12"/>
        <v>0.003292854963249516</v>
      </c>
      <c r="K74" s="29">
        <f t="shared" si="13"/>
        <v>0.04672276247520001</v>
      </c>
      <c r="L74" s="68">
        <f t="shared" si="4"/>
        <v>1.6500015000000006</v>
      </c>
      <c r="M74" s="29">
        <f t="shared" si="14"/>
        <v>0</v>
      </c>
      <c r="N74" s="68">
        <f t="shared" si="5"/>
        <v>0</v>
      </c>
      <c r="O74" s="29">
        <f t="shared" si="15"/>
        <v>0.03349704003006936</v>
      </c>
      <c r="P74" s="29">
        <f t="shared" si="6"/>
        <v>1.1829387512031502</v>
      </c>
      <c r="Q74" s="29">
        <f t="shared" si="16"/>
        <v>0.0835126574685189</v>
      </c>
      <c r="R74" s="29">
        <f t="shared" si="17"/>
        <v>2.9492265181277153</v>
      </c>
      <c r="S74" s="29">
        <f t="shared" si="18"/>
        <v>1.7543680953574614</v>
      </c>
      <c r="T74" s="29">
        <f t="shared" si="19"/>
        <v>61.955026533982</v>
      </c>
      <c r="U74" s="29">
        <f t="shared" si="20"/>
        <v>100.6096</v>
      </c>
      <c r="AE74" s="12">
        <f t="shared" si="21"/>
        <v>30</v>
      </c>
      <c r="AF74" s="9">
        <f t="shared" si="23"/>
        <v>30</v>
      </c>
      <c r="AG74" s="24">
        <f t="shared" si="26"/>
        <v>-29</v>
      </c>
      <c r="AH74" s="24">
        <f t="shared" si="26"/>
        <v>-32</v>
      </c>
      <c r="AJ74" s="39">
        <v>0.48</v>
      </c>
      <c r="AK74" s="2">
        <v>47</v>
      </c>
      <c r="AL74" s="43">
        <v>0.099</v>
      </c>
      <c r="AM74" s="3">
        <v>11</v>
      </c>
      <c r="AN74" s="40">
        <v>0.13539651837524178</v>
      </c>
    </row>
    <row r="75" spans="1:40" ht="13.5" thickBot="1">
      <c r="A75" s="30">
        <f t="shared" si="7"/>
        <v>23</v>
      </c>
      <c r="B75" s="28">
        <f t="shared" si="8"/>
        <v>584.1999999999999</v>
      </c>
      <c r="C75" s="67">
        <f t="shared" si="9"/>
        <v>0.01274255999999998</v>
      </c>
      <c r="D75" s="30">
        <f t="shared" si="0"/>
        <v>0.4499999999999993</v>
      </c>
      <c r="E75" s="67">
        <f t="shared" si="10"/>
        <v>0</v>
      </c>
      <c r="F75" s="67">
        <f t="shared" si="1"/>
        <v>0</v>
      </c>
      <c r="G75" s="67">
        <f t="shared" si="11"/>
        <v>0.003286282398452611</v>
      </c>
      <c r="H75" s="29">
        <f t="shared" si="2"/>
        <v>0.11628626692456479</v>
      </c>
      <c r="I75" s="29">
        <f t="shared" si="3"/>
        <v>0.11605415860735009</v>
      </c>
      <c r="J75" s="29">
        <f t="shared" si="12"/>
        <v>0.003292854963249516</v>
      </c>
      <c r="K75" s="29">
        <f t="shared" si="13"/>
        <v>0.04672276247519992</v>
      </c>
      <c r="L75" s="68">
        <f t="shared" si="4"/>
        <v>1.6500014999999972</v>
      </c>
      <c r="M75" s="29">
        <f t="shared" si="14"/>
        <v>0</v>
      </c>
      <c r="N75" s="68">
        <f t="shared" si="5"/>
        <v>0</v>
      </c>
      <c r="O75" s="29">
        <f t="shared" si="15"/>
        <v>0.0334970400300694</v>
      </c>
      <c r="P75" s="29">
        <f t="shared" si="6"/>
        <v>1.1829387512031513</v>
      </c>
      <c r="Q75" s="29">
        <f t="shared" si="16"/>
        <v>0.08351265746851884</v>
      </c>
      <c r="R75" s="29">
        <f t="shared" si="17"/>
        <v>2.9492265181277135</v>
      </c>
      <c r="S75" s="29">
        <f t="shared" si="18"/>
        <v>1.6708554378889426</v>
      </c>
      <c r="T75" s="29">
        <f t="shared" si="19"/>
        <v>59.005800015854284</v>
      </c>
      <c r="U75" s="29">
        <f t="shared" si="20"/>
        <v>100.5842</v>
      </c>
      <c r="AE75" s="12">
        <f t="shared" si="21"/>
        <v>31</v>
      </c>
      <c r="AF75" s="9">
        <f t="shared" si="23"/>
        <v>31</v>
      </c>
      <c r="AG75" s="24">
        <f t="shared" si="26"/>
        <v>-30</v>
      </c>
      <c r="AH75" s="24">
        <f t="shared" si="26"/>
        <v>-33</v>
      </c>
      <c r="AJ75" s="44">
        <v>0.48</v>
      </c>
      <c r="AK75" s="6">
        <v>48</v>
      </c>
      <c r="AL75" s="45">
        <v>0.106</v>
      </c>
      <c r="AM75" s="5">
        <v>12</v>
      </c>
      <c r="AN75" s="46">
        <v>0.15473887814313347</v>
      </c>
    </row>
    <row r="76" spans="1:34" ht="12.75">
      <c r="A76" s="30">
        <f t="shared" si="7"/>
        <v>22</v>
      </c>
      <c r="B76" s="28">
        <f t="shared" si="8"/>
        <v>558.8</v>
      </c>
      <c r="C76" s="67">
        <f t="shared" si="9"/>
        <v>0.013025727999999999</v>
      </c>
      <c r="D76" s="30">
        <f t="shared" si="0"/>
        <v>0.45999999999999996</v>
      </c>
      <c r="E76" s="67">
        <f t="shared" si="10"/>
        <v>0</v>
      </c>
      <c r="F76" s="67">
        <f t="shared" si="1"/>
        <v>0</v>
      </c>
      <c r="G76" s="67">
        <f t="shared" si="11"/>
        <v>0.003286282398452611</v>
      </c>
      <c r="H76" s="29">
        <f t="shared" si="2"/>
        <v>0.11628626692456479</v>
      </c>
      <c r="I76" s="29">
        <f t="shared" si="3"/>
        <v>0.11605415860735009</v>
      </c>
      <c r="J76" s="29">
        <f t="shared" si="12"/>
        <v>0.003292854963249516</v>
      </c>
      <c r="K76" s="29">
        <f t="shared" si="13"/>
        <v>0.04776104608575999</v>
      </c>
      <c r="L76" s="68">
        <f t="shared" si="4"/>
        <v>1.6866681999999997</v>
      </c>
      <c r="M76" s="29">
        <f t="shared" si="14"/>
        <v>0</v>
      </c>
      <c r="N76" s="68">
        <f t="shared" si="5"/>
        <v>0</v>
      </c>
      <c r="O76" s="29">
        <f t="shared" si="15"/>
        <v>0.03308172658584537</v>
      </c>
      <c r="P76" s="29">
        <f t="shared" si="6"/>
        <v>1.1682720712031505</v>
      </c>
      <c r="Q76" s="29">
        <f t="shared" si="16"/>
        <v>0.08413562763485488</v>
      </c>
      <c r="R76" s="29">
        <f t="shared" si="17"/>
        <v>2.971226538127715</v>
      </c>
      <c r="S76" s="29">
        <f t="shared" si="18"/>
        <v>1.5873427804204236</v>
      </c>
      <c r="T76" s="29">
        <f t="shared" si="19"/>
        <v>56.05657349772657</v>
      </c>
      <c r="U76" s="29">
        <f t="shared" si="20"/>
        <v>100.5588</v>
      </c>
      <c r="AE76" s="12">
        <f t="shared" si="21"/>
        <v>32</v>
      </c>
      <c r="AF76" s="9">
        <f t="shared" si="23"/>
        <v>32</v>
      </c>
      <c r="AG76" s="24">
        <f t="shared" si="26"/>
        <v>-31</v>
      </c>
      <c r="AH76" s="24">
        <f>AH75-1</f>
        <v>-34</v>
      </c>
    </row>
    <row r="77" spans="1:34" ht="12.75">
      <c r="A77" s="30">
        <f t="shared" si="7"/>
        <v>21</v>
      </c>
      <c r="B77" s="28">
        <f t="shared" si="8"/>
        <v>533.4</v>
      </c>
      <c r="C77" s="67">
        <f t="shared" si="9"/>
        <v>0.012742560000000005</v>
      </c>
      <c r="D77" s="30">
        <f t="shared" si="0"/>
        <v>0.4500000000000002</v>
      </c>
      <c r="E77" s="67">
        <f t="shared" si="10"/>
        <v>0.0001132672</v>
      </c>
      <c r="F77" s="67">
        <f t="shared" si="1"/>
        <v>0.004</v>
      </c>
      <c r="G77" s="67">
        <f t="shared" si="11"/>
        <v>0.0038339961315280464</v>
      </c>
      <c r="H77" s="29">
        <f t="shared" si="2"/>
        <v>0.13566731141199226</v>
      </c>
      <c r="I77" s="29">
        <f t="shared" si="3"/>
        <v>0.13539651837524178</v>
      </c>
      <c r="J77" s="29">
        <f t="shared" si="12"/>
        <v>0.003841664123791102</v>
      </c>
      <c r="K77" s="29">
        <f t="shared" si="13"/>
        <v>0.04672276247520001</v>
      </c>
      <c r="L77" s="68">
        <f t="shared" si="4"/>
        <v>1.6500015000000006</v>
      </c>
      <c r="M77" s="29">
        <f t="shared" si="14"/>
        <v>0</v>
      </c>
      <c r="N77" s="68">
        <f t="shared" si="5"/>
        <v>0</v>
      </c>
      <c r="O77" s="29">
        <f t="shared" si="15"/>
        <v>0.03327751636585272</v>
      </c>
      <c r="P77" s="29">
        <f t="shared" si="6"/>
        <v>1.1751863334081791</v>
      </c>
      <c r="Q77" s="29">
        <f t="shared" si="16"/>
        <v>0.08384194296484385</v>
      </c>
      <c r="R77" s="29">
        <f t="shared" si="17"/>
        <v>2.960855144820172</v>
      </c>
      <c r="S77" s="29">
        <f t="shared" si="18"/>
        <v>1.5032071527855688</v>
      </c>
      <c r="T77" s="29">
        <f t="shared" si="19"/>
        <v>53.08534695959885</v>
      </c>
      <c r="U77" s="29">
        <f t="shared" si="20"/>
        <v>100.5334</v>
      </c>
      <c r="AE77" s="12">
        <f t="shared" si="21"/>
        <v>33</v>
      </c>
      <c r="AF77" s="9">
        <f t="shared" si="23"/>
        <v>33</v>
      </c>
      <c r="AG77" s="24">
        <f t="shared" si="26"/>
        <v>-32</v>
      </c>
      <c r="AH77" s="24">
        <f t="shared" si="26"/>
        <v>-35</v>
      </c>
    </row>
    <row r="78" spans="1:34" ht="12.75">
      <c r="A78" s="30">
        <f t="shared" si="7"/>
        <v>20</v>
      </c>
      <c r="B78" s="28">
        <f t="shared" si="8"/>
        <v>508</v>
      </c>
      <c r="C78" s="67">
        <f t="shared" si="9"/>
        <v>0.013025727999999999</v>
      </c>
      <c r="D78" s="30">
        <f t="shared" si="0"/>
        <v>0.45999999999999996</v>
      </c>
      <c r="E78" s="67">
        <f t="shared" si="10"/>
        <v>0.0008778208</v>
      </c>
      <c r="F78" s="67">
        <f t="shared" si="1"/>
        <v>0.031</v>
      </c>
      <c r="G78" s="67">
        <f t="shared" si="11"/>
        <v>0.003286282398452611</v>
      </c>
      <c r="H78" s="29">
        <f t="shared" si="2"/>
        <v>0.11628626692456479</v>
      </c>
      <c r="I78" s="29">
        <f t="shared" si="3"/>
        <v>0.11605415860735009</v>
      </c>
      <c r="J78" s="29">
        <f t="shared" si="12"/>
        <v>0.003292854963249516</v>
      </c>
      <c r="K78" s="29">
        <f t="shared" si="13"/>
        <v>0.04776104608575999</v>
      </c>
      <c r="L78" s="68">
        <f t="shared" si="4"/>
        <v>1.6866681999999997</v>
      </c>
      <c r="M78" s="29">
        <f t="shared" si="14"/>
        <v>0</v>
      </c>
      <c r="N78" s="68">
        <f t="shared" si="5"/>
        <v>0</v>
      </c>
      <c r="O78" s="29">
        <f t="shared" si="15"/>
        <v>0.03308172658584537</v>
      </c>
      <c r="P78" s="29">
        <f t="shared" si="6"/>
        <v>1.1682720712031505</v>
      </c>
      <c r="Q78" s="29">
        <f t="shared" si="16"/>
        <v>0.08413562763485488</v>
      </c>
      <c r="R78" s="29">
        <f t="shared" si="17"/>
        <v>2.971226538127715</v>
      </c>
      <c r="S78" s="29">
        <f t="shared" si="18"/>
        <v>1.4193652098207248</v>
      </c>
      <c r="T78" s="29">
        <f t="shared" si="19"/>
        <v>50.12449181477868</v>
      </c>
      <c r="U78" s="29">
        <f t="shared" si="20"/>
        <v>100.508</v>
      </c>
      <c r="AE78" s="12">
        <f t="shared" si="21"/>
        <v>34</v>
      </c>
      <c r="AF78" s="9">
        <f t="shared" si="23"/>
        <v>34</v>
      </c>
      <c r="AG78" s="24">
        <f t="shared" si="26"/>
        <v>-33</v>
      </c>
      <c r="AH78" s="24">
        <f t="shared" si="26"/>
        <v>-36</v>
      </c>
    </row>
    <row r="79" spans="1:34" ht="12.75">
      <c r="A79" s="30">
        <f t="shared" si="7"/>
        <v>19</v>
      </c>
      <c r="B79" s="28">
        <f t="shared" si="8"/>
        <v>482.59999999999997</v>
      </c>
      <c r="C79" s="67">
        <f t="shared" si="9"/>
        <v>0.013025727999999999</v>
      </c>
      <c r="D79" s="30">
        <f t="shared" si="0"/>
        <v>0.45999999999999996</v>
      </c>
      <c r="E79" s="67">
        <f t="shared" si="10"/>
        <v>0.001699008</v>
      </c>
      <c r="F79" s="67">
        <f t="shared" si="1"/>
        <v>0.06</v>
      </c>
      <c r="G79" s="67">
        <f t="shared" si="11"/>
        <v>0.0038339961315280464</v>
      </c>
      <c r="H79" s="29">
        <f t="shared" si="2"/>
        <v>0.13566731141199226</v>
      </c>
      <c r="I79" s="29">
        <f t="shared" si="3"/>
        <v>0.13539651837524178</v>
      </c>
      <c r="J79" s="29">
        <f t="shared" si="12"/>
        <v>0.003841664123791102</v>
      </c>
      <c r="K79" s="29">
        <f t="shared" si="13"/>
        <v>0.04776104608575999</v>
      </c>
      <c r="L79" s="68">
        <f t="shared" si="4"/>
        <v>1.6866681999999997</v>
      </c>
      <c r="M79" s="29">
        <f t="shared" si="14"/>
        <v>0</v>
      </c>
      <c r="N79" s="68">
        <f t="shared" si="5"/>
        <v>0</v>
      </c>
      <c r="O79" s="29">
        <f t="shared" si="15"/>
        <v>0.03286220292162873</v>
      </c>
      <c r="P79" s="29">
        <f t="shared" si="6"/>
        <v>1.1605196534081794</v>
      </c>
      <c r="Q79" s="29">
        <f t="shared" si="16"/>
        <v>0.08446491313117983</v>
      </c>
      <c r="R79" s="29">
        <f t="shared" si="17"/>
        <v>2.9828551648201715</v>
      </c>
      <c r="S79" s="29">
        <f t="shared" si="18"/>
        <v>1.33522958218587</v>
      </c>
      <c r="T79" s="29">
        <f t="shared" si="19"/>
        <v>47.15326527665096</v>
      </c>
      <c r="U79" s="29">
        <f t="shared" si="20"/>
        <v>100.4826</v>
      </c>
      <c r="AE79" s="12">
        <f t="shared" si="21"/>
        <v>35</v>
      </c>
      <c r="AF79" s="9">
        <f t="shared" si="23"/>
        <v>35</v>
      </c>
      <c r="AG79" s="24">
        <f t="shared" si="26"/>
        <v>-34</v>
      </c>
      <c r="AH79" s="24">
        <f>AH78-1</f>
        <v>-37</v>
      </c>
    </row>
    <row r="80" spans="1:34" ht="12.75">
      <c r="A80" s="30">
        <f t="shared" si="7"/>
        <v>18</v>
      </c>
      <c r="B80" s="28">
        <f t="shared" si="8"/>
        <v>457.2</v>
      </c>
      <c r="C80" s="67">
        <f t="shared" si="9"/>
        <v>0.013308896000000006</v>
      </c>
      <c r="D80" s="30">
        <f t="shared" si="0"/>
        <v>0.4700000000000002</v>
      </c>
      <c r="E80" s="67">
        <f t="shared" si="10"/>
        <v>0.0020671264</v>
      </c>
      <c r="F80" s="67">
        <f t="shared" si="1"/>
        <v>0.073</v>
      </c>
      <c r="G80" s="67">
        <f t="shared" si="11"/>
        <v>0.0038339961315280464</v>
      </c>
      <c r="H80" s="29">
        <f t="shared" si="2"/>
        <v>0.13566731141199226</v>
      </c>
      <c r="I80" s="29">
        <f t="shared" si="3"/>
        <v>0.13539651837524178</v>
      </c>
      <c r="J80" s="29">
        <f t="shared" si="12"/>
        <v>0.003841664123791102</v>
      </c>
      <c r="K80" s="29">
        <f t="shared" si="13"/>
        <v>0.04879932969632002</v>
      </c>
      <c r="L80" s="68">
        <f t="shared" si="4"/>
        <v>1.7233349000000007</v>
      </c>
      <c r="M80" s="29">
        <f t="shared" si="14"/>
        <v>0</v>
      </c>
      <c r="N80" s="68">
        <f t="shared" si="5"/>
        <v>0</v>
      </c>
      <c r="O80" s="29">
        <f t="shared" si="15"/>
        <v>0.032446889477404726</v>
      </c>
      <c r="P80" s="29">
        <f t="shared" si="6"/>
        <v>1.145852973408179</v>
      </c>
      <c r="Q80" s="29">
        <f t="shared" si="16"/>
        <v>0.08508788329751585</v>
      </c>
      <c r="R80" s="29">
        <f t="shared" si="17"/>
        <v>3.004855184820172</v>
      </c>
      <c r="S80" s="29">
        <f t="shared" si="18"/>
        <v>1.25076466905469</v>
      </c>
      <c r="T80" s="29">
        <f t="shared" si="19"/>
        <v>44.17041011183079</v>
      </c>
      <c r="U80" s="29">
        <f t="shared" si="20"/>
        <v>100.4572</v>
      </c>
      <c r="AE80" s="12">
        <f t="shared" si="21"/>
        <v>36</v>
      </c>
      <c r="AF80" s="9">
        <f t="shared" si="23"/>
        <v>36</v>
      </c>
      <c r="AG80" s="24">
        <f t="shared" si="26"/>
        <v>-35</v>
      </c>
      <c r="AH80" s="24">
        <f t="shared" si="26"/>
        <v>-38</v>
      </c>
    </row>
    <row r="81" spans="1:34" ht="12.75">
      <c r="A81" s="30">
        <f t="shared" si="7"/>
        <v>17</v>
      </c>
      <c r="B81" s="28">
        <f t="shared" si="8"/>
        <v>431.79999999999995</v>
      </c>
      <c r="C81" s="67">
        <f t="shared" si="9"/>
        <v>0.013308896000000006</v>
      </c>
      <c r="D81" s="30">
        <f t="shared" si="0"/>
        <v>0.4700000000000002</v>
      </c>
      <c r="E81" s="67">
        <f t="shared" si="10"/>
        <v>0.0022936608</v>
      </c>
      <c r="F81" s="67">
        <f t="shared" si="1"/>
        <v>0.081</v>
      </c>
      <c r="G81" s="67">
        <f t="shared" si="11"/>
        <v>0.0038339961315280464</v>
      </c>
      <c r="H81" s="29">
        <f t="shared" si="2"/>
        <v>0.13566731141199226</v>
      </c>
      <c r="I81" s="29">
        <f t="shared" si="3"/>
        <v>0.13539651837524178</v>
      </c>
      <c r="J81" s="29">
        <f t="shared" si="12"/>
        <v>0.003841664123791102</v>
      </c>
      <c r="K81" s="29">
        <f t="shared" si="13"/>
        <v>0.04879932969632002</v>
      </c>
      <c r="L81" s="68">
        <f t="shared" si="4"/>
        <v>1.7233349000000007</v>
      </c>
      <c r="M81" s="29">
        <f t="shared" si="14"/>
        <v>0</v>
      </c>
      <c r="N81" s="68">
        <f t="shared" si="5"/>
        <v>0</v>
      </c>
      <c r="O81" s="29">
        <f t="shared" si="15"/>
        <v>0.032446889477404726</v>
      </c>
      <c r="P81" s="29">
        <f t="shared" si="6"/>
        <v>1.145852973408179</v>
      </c>
      <c r="Q81" s="29">
        <f t="shared" si="16"/>
        <v>0.08508788329751585</v>
      </c>
      <c r="R81" s="29">
        <f t="shared" si="17"/>
        <v>3.004855184820172</v>
      </c>
      <c r="S81" s="29">
        <f t="shared" si="18"/>
        <v>1.1656767857571741</v>
      </c>
      <c r="T81" s="29">
        <f t="shared" si="19"/>
        <v>41.16555492701062</v>
      </c>
      <c r="U81" s="29">
        <f t="shared" si="20"/>
        <v>100.4318</v>
      </c>
      <c r="AE81" s="12">
        <f t="shared" si="21"/>
        <v>37</v>
      </c>
      <c r="AF81" s="9">
        <f t="shared" si="23"/>
        <v>37</v>
      </c>
      <c r="AG81" s="24">
        <f aca="true" t="shared" si="27" ref="AG81:AH96">AG80-1</f>
        <v>-36</v>
      </c>
      <c r="AH81" s="24">
        <f t="shared" si="27"/>
        <v>-39</v>
      </c>
    </row>
    <row r="82" spans="1:34" ht="12.75">
      <c r="A82" s="30">
        <f t="shared" si="7"/>
        <v>16</v>
      </c>
      <c r="B82" s="28">
        <f t="shared" si="8"/>
        <v>406.4</v>
      </c>
      <c r="C82" s="67">
        <f t="shared" si="9"/>
        <v>0.013308895999999992</v>
      </c>
      <c r="D82" s="30">
        <f t="shared" si="0"/>
        <v>0.46999999999999975</v>
      </c>
      <c r="E82" s="67">
        <f t="shared" si="10"/>
        <v>0.002406928</v>
      </c>
      <c r="F82" s="67">
        <f t="shared" si="1"/>
        <v>0.085</v>
      </c>
      <c r="G82" s="67">
        <f t="shared" si="11"/>
        <v>0.0038339961315280464</v>
      </c>
      <c r="H82" s="29">
        <f t="shared" si="2"/>
        <v>0.13566731141199226</v>
      </c>
      <c r="I82" s="29">
        <f t="shared" si="3"/>
        <v>0.13539651837524178</v>
      </c>
      <c r="J82" s="29">
        <f t="shared" si="12"/>
        <v>0.003841664123791102</v>
      </c>
      <c r="K82" s="29">
        <f t="shared" si="13"/>
        <v>0.048799329696319976</v>
      </c>
      <c r="L82" s="68">
        <f t="shared" si="4"/>
        <v>1.7233348999999991</v>
      </c>
      <c r="M82" s="29">
        <f t="shared" si="14"/>
        <v>0</v>
      </c>
      <c r="N82" s="68">
        <f t="shared" si="5"/>
        <v>0</v>
      </c>
      <c r="O82" s="29">
        <f t="shared" si="15"/>
        <v>0.03244688947740473</v>
      </c>
      <c r="P82" s="29">
        <f t="shared" si="6"/>
        <v>1.1458529734081795</v>
      </c>
      <c r="Q82" s="29">
        <f t="shared" si="16"/>
        <v>0.08508788329751582</v>
      </c>
      <c r="R82" s="29">
        <f t="shared" si="17"/>
        <v>3.004855184820171</v>
      </c>
      <c r="S82" s="29">
        <f t="shared" si="18"/>
        <v>1.0805889024596584</v>
      </c>
      <c r="T82" s="29">
        <f t="shared" si="19"/>
        <v>38.160699742190445</v>
      </c>
      <c r="U82" s="29">
        <f t="shared" si="20"/>
        <v>100.4064</v>
      </c>
      <c r="AE82" s="12">
        <f t="shared" si="21"/>
        <v>38</v>
      </c>
      <c r="AF82" s="9">
        <f t="shared" si="23"/>
        <v>38</v>
      </c>
      <c r="AG82" s="24">
        <f t="shared" si="27"/>
        <v>-37</v>
      </c>
      <c r="AH82" s="24">
        <f t="shared" si="27"/>
        <v>-40</v>
      </c>
    </row>
    <row r="83" spans="1:34" ht="12.75">
      <c r="A83" s="30">
        <f t="shared" si="7"/>
        <v>15</v>
      </c>
      <c r="B83" s="28">
        <f t="shared" si="8"/>
        <v>381</v>
      </c>
      <c r="C83" s="67">
        <f t="shared" si="9"/>
        <v>0.013308896000000006</v>
      </c>
      <c r="D83" s="30">
        <f t="shared" si="0"/>
        <v>0.4700000000000002</v>
      </c>
      <c r="E83" s="67">
        <f t="shared" si="10"/>
        <v>0.0025201952</v>
      </c>
      <c r="F83" s="67">
        <f t="shared" si="1"/>
        <v>0.089</v>
      </c>
      <c r="G83" s="67">
        <f t="shared" si="11"/>
        <v>0.003286282398452611</v>
      </c>
      <c r="H83" s="29">
        <f t="shared" si="2"/>
        <v>0.11628626692456479</v>
      </c>
      <c r="I83" s="29">
        <f t="shared" si="3"/>
        <v>0.11605415860735009</v>
      </c>
      <c r="J83" s="29">
        <f t="shared" si="12"/>
        <v>0.003292854963249516</v>
      </c>
      <c r="K83" s="29">
        <f t="shared" si="13"/>
        <v>0.04879932969632002</v>
      </c>
      <c r="L83" s="68">
        <f t="shared" si="4"/>
        <v>1.7233349000000007</v>
      </c>
      <c r="M83" s="29">
        <f t="shared" si="14"/>
        <v>0</v>
      </c>
      <c r="N83" s="68">
        <f t="shared" si="5"/>
        <v>0</v>
      </c>
      <c r="O83" s="29">
        <f t="shared" si="15"/>
        <v>0.03266641314162136</v>
      </c>
      <c r="P83" s="29">
        <f t="shared" si="6"/>
        <v>1.15360539120315</v>
      </c>
      <c r="Q83" s="29">
        <f t="shared" si="16"/>
        <v>0.0847585978011909</v>
      </c>
      <c r="R83" s="29">
        <f t="shared" si="17"/>
        <v>2.9932265581277155</v>
      </c>
      <c r="S83" s="29">
        <f t="shared" si="18"/>
        <v>0.9955010191621425</v>
      </c>
      <c r="T83" s="29">
        <f t="shared" si="19"/>
        <v>35.15584455737027</v>
      </c>
      <c r="U83" s="29">
        <f t="shared" si="20"/>
        <v>100.381</v>
      </c>
      <c r="AE83" s="12">
        <f t="shared" si="21"/>
        <v>39</v>
      </c>
      <c r="AF83" s="9">
        <f t="shared" si="23"/>
        <v>39</v>
      </c>
      <c r="AG83" s="24">
        <f t="shared" si="27"/>
        <v>-38</v>
      </c>
      <c r="AH83" s="24">
        <f t="shared" si="27"/>
        <v>-41</v>
      </c>
    </row>
    <row r="84" spans="1:34" ht="12.75">
      <c r="A84" s="30">
        <f t="shared" si="7"/>
        <v>14</v>
      </c>
      <c r="B84" s="28">
        <f t="shared" si="8"/>
        <v>355.59999999999997</v>
      </c>
      <c r="C84" s="67">
        <f t="shared" si="9"/>
        <v>0.013592064</v>
      </c>
      <c r="D84" s="30">
        <f t="shared" si="0"/>
        <v>0.48</v>
      </c>
      <c r="E84" s="67">
        <f t="shared" si="10"/>
        <v>0.0026334623999999997</v>
      </c>
      <c r="F84" s="67">
        <f t="shared" si="1"/>
        <v>0.093</v>
      </c>
      <c r="G84" s="67">
        <f t="shared" si="11"/>
        <v>0.0038339961315280464</v>
      </c>
      <c r="H84" s="29">
        <f t="shared" si="2"/>
        <v>0.13566731141199226</v>
      </c>
      <c r="I84" s="29">
        <f t="shared" si="3"/>
        <v>0.13539651837524178</v>
      </c>
      <c r="J84" s="29">
        <f t="shared" si="12"/>
        <v>0.003841664123791102</v>
      </c>
      <c r="K84" s="29">
        <f t="shared" si="13"/>
        <v>0.049837613306879996</v>
      </c>
      <c r="L84" s="68">
        <f t="shared" si="4"/>
        <v>1.7600015999999998</v>
      </c>
      <c r="M84" s="29">
        <f t="shared" si="14"/>
        <v>0</v>
      </c>
      <c r="N84" s="68">
        <f t="shared" si="5"/>
        <v>0</v>
      </c>
      <c r="O84" s="29">
        <f t="shared" si="15"/>
        <v>0.032031576033180735</v>
      </c>
      <c r="P84" s="29">
        <f t="shared" si="6"/>
        <v>1.1311862934081793</v>
      </c>
      <c r="Q84" s="29">
        <f t="shared" si="16"/>
        <v>0.08571085346385182</v>
      </c>
      <c r="R84" s="29">
        <f t="shared" si="17"/>
        <v>3.0268552048201713</v>
      </c>
      <c r="S84" s="29">
        <f t="shared" si="18"/>
        <v>0.9107424213609516</v>
      </c>
      <c r="T84" s="29">
        <f t="shared" si="19"/>
        <v>32.162617999242556</v>
      </c>
      <c r="U84" s="29">
        <f t="shared" si="20"/>
        <v>100.3556</v>
      </c>
      <c r="AE84" s="12">
        <f t="shared" si="21"/>
        <v>40</v>
      </c>
      <c r="AF84" s="9">
        <f t="shared" si="23"/>
        <v>40</v>
      </c>
      <c r="AG84" s="24">
        <f t="shared" si="27"/>
        <v>-39</v>
      </c>
      <c r="AH84" s="24">
        <f t="shared" si="27"/>
        <v>-42</v>
      </c>
    </row>
    <row r="85" spans="1:34" ht="12.75">
      <c r="A85" s="30">
        <f t="shared" si="7"/>
        <v>13</v>
      </c>
      <c r="B85" s="28">
        <f t="shared" si="8"/>
        <v>330.2</v>
      </c>
      <c r="C85" s="67">
        <f t="shared" si="9"/>
        <v>0.013308895999999999</v>
      </c>
      <c r="D85" s="30">
        <f t="shared" si="0"/>
        <v>0.47</v>
      </c>
      <c r="E85" s="67">
        <f t="shared" si="10"/>
        <v>0.002690096</v>
      </c>
      <c r="F85" s="67">
        <f t="shared" si="1"/>
        <v>0.095</v>
      </c>
      <c r="G85" s="67">
        <f t="shared" si="11"/>
        <v>0.0038339961315280464</v>
      </c>
      <c r="H85" s="29">
        <f t="shared" si="2"/>
        <v>0.13566731141199226</v>
      </c>
      <c r="I85" s="29">
        <f t="shared" si="3"/>
        <v>0.13539651837524178</v>
      </c>
      <c r="J85" s="29">
        <f t="shared" si="12"/>
        <v>0.003841664123791102</v>
      </c>
      <c r="K85" s="29">
        <f t="shared" si="13"/>
        <v>0.04879932969631999</v>
      </c>
      <c r="L85" s="68">
        <f t="shared" si="4"/>
        <v>1.7233348999999998</v>
      </c>
      <c r="M85" s="29">
        <f t="shared" si="14"/>
        <v>0</v>
      </c>
      <c r="N85" s="68">
        <f t="shared" si="5"/>
        <v>0</v>
      </c>
      <c r="O85" s="29">
        <f t="shared" si="15"/>
        <v>0.03244688947740473</v>
      </c>
      <c r="P85" s="29">
        <f t="shared" si="6"/>
        <v>1.1458529734081793</v>
      </c>
      <c r="Q85" s="29">
        <f t="shared" si="16"/>
        <v>0.08508788329751582</v>
      </c>
      <c r="R85" s="29">
        <f t="shared" si="17"/>
        <v>3.004855184820171</v>
      </c>
      <c r="S85" s="29">
        <f t="shared" si="18"/>
        <v>0.8250315678970999</v>
      </c>
      <c r="T85" s="29">
        <f t="shared" si="19"/>
        <v>29.135762794422387</v>
      </c>
      <c r="U85" s="29">
        <f t="shared" si="20"/>
        <v>100.3302</v>
      </c>
      <c r="AE85" s="12">
        <f t="shared" si="21"/>
        <v>41</v>
      </c>
      <c r="AF85" s="9">
        <f t="shared" si="23"/>
        <v>41</v>
      </c>
      <c r="AG85" s="24">
        <f t="shared" si="27"/>
        <v>-40</v>
      </c>
      <c r="AH85" s="24">
        <f t="shared" si="27"/>
        <v>-43</v>
      </c>
    </row>
    <row r="86" spans="1:34" ht="12.75">
      <c r="A86" s="30">
        <f t="shared" si="7"/>
        <v>12</v>
      </c>
      <c r="B86" s="28">
        <f t="shared" si="8"/>
        <v>304.79999999999995</v>
      </c>
      <c r="C86" s="67">
        <f t="shared" si="9"/>
        <v>0.013875232</v>
      </c>
      <c r="D86" s="30">
        <f t="shared" si="0"/>
        <v>0.49</v>
      </c>
      <c r="E86" s="67">
        <f t="shared" si="10"/>
        <v>0.0027467296</v>
      </c>
      <c r="F86" s="67">
        <f t="shared" si="1"/>
        <v>0.097</v>
      </c>
      <c r="G86" s="67">
        <f t="shared" si="11"/>
        <v>0.004381709864603482</v>
      </c>
      <c r="H86" s="29">
        <f t="shared" si="2"/>
        <v>0.15504835589941973</v>
      </c>
      <c r="I86" s="29">
        <f t="shared" si="3"/>
        <v>0.15473887814313347</v>
      </c>
      <c r="J86" s="29">
        <f t="shared" si="12"/>
        <v>0.004390473284332688</v>
      </c>
      <c r="K86" s="29">
        <f t="shared" si="13"/>
        <v>0.050875896917439996</v>
      </c>
      <c r="L86" s="68">
        <f t="shared" si="4"/>
        <v>1.7966682999999999</v>
      </c>
      <c r="M86" s="29">
        <f t="shared" si="14"/>
        <v>0</v>
      </c>
      <c r="N86" s="68">
        <f t="shared" si="5"/>
        <v>0</v>
      </c>
      <c r="O86" s="29">
        <f t="shared" si="15"/>
        <v>0.0313967389247401</v>
      </c>
      <c r="P86" s="29">
        <f t="shared" si="6"/>
        <v>1.1087671956132084</v>
      </c>
      <c r="Q86" s="29">
        <f t="shared" si="16"/>
        <v>0.08666310912651277</v>
      </c>
      <c r="R86" s="29">
        <f t="shared" si="17"/>
        <v>3.0604838515126276</v>
      </c>
      <c r="S86" s="29">
        <f t="shared" si="18"/>
        <v>0.7399436845995839</v>
      </c>
      <c r="T86" s="29">
        <f t="shared" si="19"/>
        <v>26.130907609602215</v>
      </c>
      <c r="U86" s="29">
        <f t="shared" si="20"/>
        <v>100.3048</v>
      </c>
      <c r="AE86" s="12">
        <f t="shared" si="21"/>
        <v>42</v>
      </c>
      <c r="AF86" s="9">
        <f t="shared" si="23"/>
        <v>42</v>
      </c>
      <c r="AG86" s="24">
        <f t="shared" si="27"/>
        <v>-41</v>
      </c>
      <c r="AH86" s="24">
        <f t="shared" si="27"/>
        <v>-44</v>
      </c>
    </row>
    <row r="87" spans="1:34" ht="12.75">
      <c r="A87" s="30">
        <f t="shared" si="7"/>
        <v>11</v>
      </c>
      <c r="B87" s="28">
        <f t="shared" si="8"/>
        <v>279.4</v>
      </c>
      <c r="C87" s="67">
        <f t="shared" si="9"/>
        <v>0.013592064</v>
      </c>
      <c r="D87" s="30">
        <f t="shared" si="0"/>
        <v>0.48</v>
      </c>
      <c r="E87" s="67">
        <f t="shared" si="10"/>
        <v>0.0028033632</v>
      </c>
      <c r="F87" s="67">
        <f t="shared" si="1"/>
        <v>0.099</v>
      </c>
      <c r="G87" s="67">
        <f t="shared" si="11"/>
        <v>0.0038339961315280464</v>
      </c>
      <c r="H87" s="29">
        <f t="shared" si="2"/>
        <v>0.13566731141199226</v>
      </c>
      <c r="I87" s="29">
        <f t="shared" si="3"/>
        <v>0.13539651837524178</v>
      </c>
      <c r="J87" s="29">
        <f t="shared" si="12"/>
        <v>0.003841664123791102</v>
      </c>
      <c r="K87" s="29">
        <f t="shared" si="13"/>
        <v>0.049837613306879996</v>
      </c>
      <c r="L87" s="68">
        <f t="shared" si="4"/>
        <v>1.7600015999999998</v>
      </c>
      <c r="M87" s="29">
        <f t="shared" si="14"/>
        <v>0</v>
      </c>
      <c r="N87" s="68">
        <f t="shared" si="5"/>
        <v>0</v>
      </c>
      <c r="O87" s="29">
        <f t="shared" si="15"/>
        <v>0.032031576033180735</v>
      </c>
      <c r="P87" s="29">
        <f t="shared" si="6"/>
        <v>1.1311862934081793</v>
      </c>
      <c r="Q87" s="29">
        <f t="shared" si="16"/>
        <v>0.08571085346385182</v>
      </c>
      <c r="R87" s="29">
        <f t="shared" si="17"/>
        <v>3.0268552048201713</v>
      </c>
      <c r="S87" s="29">
        <f t="shared" si="18"/>
        <v>0.6532805754730712</v>
      </c>
      <c r="T87" s="29">
        <f t="shared" si="19"/>
        <v>23.070423758089586</v>
      </c>
      <c r="U87" s="29">
        <f t="shared" si="20"/>
        <v>100.2794</v>
      </c>
      <c r="AE87" s="12">
        <f t="shared" si="21"/>
        <v>43</v>
      </c>
      <c r="AF87" s="9">
        <f t="shared" si="23"/>
        <v>43</v>
      </c>
      <c r="AG87" s="24">
        <f t="shared" si="27"/>
        <v>-42</v>
      </c>
      <c r="AH87" s="24">
        <f t="shared" si="27"/>
        <v>-45</v>
      </c>
    </row>
    <row r="88" spans="1:34" ht="12.75">
      <c r="A88" s="30">
        <f t="shared" si="7"/>
        <v>10</v>
      </c>
      <c r="B88" s="28">
        <f t="shared" si="8"/>
        <v>254</v>
      </c>
      <c r="C88" s="67">
        <f t="shared" si="9"/>
        <v>0.013592064</v>
      </c>
      <c r="D88" s="30">
        <f t="shared" si="0"/>
        <v>0.48</v>
      </c>
      <c r="E88" s="67">
        <f t="shared" si="10"/>
        <v>0.0030015808</v>
      </c>
      <c r="F88" s="67">
        <f t="shared" si="1"/>
        <v>0.106</v>
      </c>
      <c r="G88" s="67">
        <f t="shared" si="11"/>
        <v>0.004381709864603482</v>
      </c>
      <c r="H88" s="29">
        <f t="shared" si="2"/>
        <v>0.15504835589941973</v>
      </c>
      <c r="I88" s="29">
        <f t="shared" si="3"/>
        <v>0.15473887814313347</v>
      </c>
      <c r="J88" s="29">
        <f t="shared" si="12"/>
        <v>0.004390473284332688</v>
      </c>
      <c r="K88" s="29">
        <f t="shared" si="13"/>
        <v>0.049837613306879996</v>
      </c>
      <c r="L88" s="68">
        <f t="shared" si="4"/>
        <v>1.7600015999999998</v>
      </c>
      <c r="M88" s="29">
        <f t="shared" si="14"/>
        <v>0</v>
      </c>
      <c r="N88" s="68">
        <f t="shared" si="5"/>
        <v>0</v>
      </c>
      <c r="O88" s="29">
        <f t="shared" si="15"/>
        <v>0.0318120523689641</v>
      </c>
      <c r="P88" s="29">
        <f t="shared" si="6"/>
        <v>1.1234338756132085</v>
      </c>
      <c r="Q88" s="29">
        <f t="shared" si="16"/>
        <v>0.08604013896017679</v>
      </c>
      <c r="R88" s="29">
        <f t="shared" si="17"/>
        <v>3.038483831512628</v>
      </c>
      <c r="S88" s="29">
        <f t="shared" si="18"/>
        <v>0.5675697220092193</v>
      </c>
      <c r="T88" s="29">
        <f t="shared" si="19"/>
        <v>20.043568553269413</v>
      </c>
      <c r="U88" s="29">
        <f t="shared" si="20"/>
        <v>100.254</v>
      </c>
      <c r="AE88" s="12">
        <f t="shared" si="21"/>
        <v>44</v>
      </c>
      <c r="AF88" s="9">
        <f t="shared" si="23"/>
        <v>44</v>
      </c>
      <c r="AG88" s="24">
        <f t="shared" si="27"/>
        <v>-43</v>
      </c>
      <c r="AH88" s="24">
        <f t="shared" si="27"/>
        <v>-46</v>
      </c>
    </row>
    <row r="89" spans="1:34" ht="12.75">
      <c r="A89" s="30">
        <f t="shared" si="7"/>
        <v>9</v>
      </c>
      <c r="B89" s="28">
        <f t="shared" si="8"/>
        <v>228.6</v>
      </c>
      <c r="C89" s="67">
        <f t="shared" si="9"/>
        <v>0</v>
      </c>
      <c r="D89" s="30">
        <f t="shared" si="0"/>
        <v>0</v>
      </c>
      <c r="E89" s="67">
        <f t="shared" si="10"/>
        <v>0</v>
      </c>
      <c r="F89" s="67">
        <f t="shared" si="1"/>
        <v>0</v>
      </c>
      <c r="G89" s="67">
        <f t="shared" si="11"/>
        <v>0</v>
      </c>
      <c r="H89" s="29">
        <f t="shared" si="2"/>
        <v>0</v>
      </c>
      <c r="I89" s="29">
        <f t="shared" si="3"/>
        <v>0</v>
      </c>
      <c r="J89" s="29">
        <f t="shared" si="12"/>
        <v>0</v>
      </c>
      <c r="K89" s="29">
        <f t="shared" si="13"/>
        <v>0</v>
      </c>
      <c r="L89" s="68">
        <f t="shared" si="4"/>
        <v>0</v>
      </c>
      <c r="M89" s="29">
        <f t="shared" si="14"/>
        <v>0</v>
      </c>
      <c r="N89" s="68">
        <f t="shared" si="5"/>
        <v>0</v>
      </c>
      <c r="O89" s="29">
        <f t="shared" si="15"/>
        <v>0.05350328700544917</v>
      </c>
      <c r="P89" s="29">
        <f t="shared" si="6"/>
        <v>1.8894538579729763</v>
      </c>
      <c r="Q89" s="29">
        <f t="shared" si="16"/>
        <v>0.05350328700544917</v>
      </c>
      <c r="R89" s="29">
        <f t="shared" si="17"/>
        <v>1.8894538579729763</v>
      </c>
      <c r="S89" s="29">
        <f t="shared" si="18"/>
        <v>0.4815295830490425</v>
      </c>
      <c r="T89" s="29">
        <f t="shared" si="19"/>
        <v>17.005084721756784</v>
      </c>
      <c r="U89" s="29">
        <f t="shared" si="20"/>
        <v>100.2286</v>
      </c>
      <c r="AE89" s="12">
        <f t="shared" si="21"/>
        <v>45</v>
      </c>
      <c r="AF89" s="9">
        <f t="shared" si="23"/>
        <v>45</v>
      </c>
      <c r="AG89" s="24">
        <f t="shared" si="27"/>
        <v>-44</v>
      </c>
      <c r="AH89" s="24">
        <f t="shared" si="27"/>
        <v>-47</v>
      </c>
    </row>
    <row r="90" spans="1:34" ht="12.75">
      <c r="A90" s="30">
        <f t="shared" si="7"/>
        <v>8</v>
      </c>
      <c r="B90" s="28">
        <f t="shared" si="8"/>
        <v>203.2</v>
      </c>
      <c r="C90" s="67">
        <f t="shared" si="9"/>
        <v>0</v>
      </c>
      <c r="D90" s="30">
        <f t="shared" si="0"/>
        <v>0</v>
      </c>
      <c r="E90" s="67">
        <f t="shared" si="10"/>
        <v>0</v>
      </c>
      <c r="F90" s="67">
        <f t="shared" si="1"/>
        <v>0</v>
      </c>
      <c r="G90" s="67">
        <f t="shared" si="11"/>
        <v>0</v>
      </c>
      <c r="H90" s="29">
        <f t="shared" si="2"/>
        <v>0</v>
      </c>
      <c r="I90" s="29">
        <f t="shared" si="3"/>
        <v>0</v>
      </c>
      <c r="J90" s="29">
        <f t="shared" si="12"/>
        <v>0</v>
      </c>
      <c r="K90" s="29">
        <f t="shared" si="13"/>
        <v>0</v>
      </c>
      <c r="L90" s="68">
        <f t="shared" si="4"/>
        <v>0</v>
      </c>
      <c r="M90" s="29">
        <f t="shared" si="14"/>
        <v>0</v>
      </c>
      <c r="N90" s="68">
        <f t="shared" si="5"/>
        <v>0</v>
      </c>
      <c r="O90" s="29">
        <f t="shared" si="15"/>
        <v>0.05350328700544917</v>
      </c>
      <c r="P90" s="29">
        <f t="shared" si="6"/>
        <v>1.8894538579729763</v>
      </c>
      <c r="Q90" s="29">
        <f t="shared" si="16"/>
        <v>0.05350328700544917</v>
      </c>
      <c r="R90" s="29">
        <f t="shared" si="17"/>
        <v>1.8894538579729763</v>
      </c>
      <c r="S90" s="29">
        <f t="shared" si="18"/>
        <v>0.4280262960435933</v>
      </c>
      <c r="T90" s="29">
        <f t="shared" si="19"/>
        <v>15.115630863783808</v>
      </c>
      <c r="U90" s="29">
        <f t="shared" si="20"/>
        <v>100.2032</v>
      </c>
      <c r="AE90" s="12">
        <f t="shared" si="21"/>
        <v>46</v>
      </c>
      <c r="AF90" s="9">
        <f t="shared" si="23"/>
        <v>46</v>
      </c>
      <c r="AG90" s="24">
        <f t="shared" si="27"/>
        <v>-45</v>
      </c>
      <c r="AH90" s="24">
        <f t="shared" si="27"/>
        <v>-48</v>
      </c>
    </row>
    <row r="91" spans="1:34" ht="12.75">
      <c r="A91" s="30">
        <f t="shared" si="7"/>
        <v>7</v>
      </c>
      <c r="B91" s="28">
        <f t="shared" si="8"/>
        <v>177.79999999999998</v>
      </c>
      <c r="C91" s="67">
        <f t="shared" si="9"/>
        <v>0</v>
      </c>
      <c r="D91" s="30">
        <f t="shared" si="0"/>
        <v>0</v>
      </c>
      <c r="E91" s="67">
        <f t="shared" si="10"/>
        <v>0</v>
      </c>
      <c r="F91" s="67">
        <f t="shared" si="1"/>
        <v>0</v>
      </c>
      <c r="G91" s="67">
        <f t="shared" si="11"/>
        <v>0</v>
      </c>
      <c r="H91" s="29">
        <f t="shared" si="2"/>
        <v>0</v>
      </c>
      <c r="I91" s="29">
        <f t="shared" si="3"/>
        <v>0</v>
      </c>
      <c r="J91" s="29">
        <f t="shared" si="12"/>
        <v>0</v>
      </c>
      <c r="K91" s="29">
        <f t="shared" si="13"/>
        <v>0</v>
      </c>
      <c r="L91" s="68">
        <f t="shared" si="4"/>
        <v>0</v>
      </c>
      <c r="M91" s="29">
        <f t="shared" si="14"/>
        <v>0</v>
      </c>
      <c r="N91" s="68">
        <f t="shared" si="5"/>
        <v>0</v>
      </c>
      <c r="O91" s="29">
        <f t="shared" si="15"/>
        <v>0.05350328700544917</v>
      </c>
      <c r="P91" s="29">
        <f t="shared" si="6"/>
        <v>1.8894538579729763</v>
      </c>
      <c r="Q91" s="29">
        <f t="shared" si="16"/>
        <v>0.05350328700544917</v>
      </c>
      <c r="R91" s="29">
        <f t="shared" si="17"/>
        <v>1.8894538579729763</v>
      </c>
      <c r="S91" s="29">
        <f t="shared" si="18"/>
        <v>0.3745230090381442</v>
      </c>
      <c r="T91" s="29">
        <f t="shared" si="19"/>
        <v>13.226177005810833</v>
      </c>
      <c r="U91" s="29">
        <f t="shared" si="20"/>
        <v>100.1778</v>
      </c>
      <c r="AE91" s="12">
        <f t="shared" si="21"/>
        <v>47</v>
      </c>
      <c r="AF91" s="9">
        <f t="shared" si="23"/>
        <v>47</v>
      </c>
      <c r="AG91" s="24">
        <f t="shared" si="27"/>
        <v>-46</v>
      </c>
      <c r="AH91" s="24">
        <f t="shared" si="27"/>
        <v>-49</v>
      </c>
    </row>
    <row r="92" spans="1:34" ht="12.75">
      <c r="A92" s="30">
        <f t="shared" si="7"/>
        <v>6</v>
      </c>
      <c r="B92" s="28">
        <f t="shared" si="8"/>
        <v>152.39999999999998</v>
      </c>
      <c r="C92" s="67">
        <f t="shared" si="9"/>
        <v>0</v>
      </c>
      <c r="D92" s="30">
        <f t="shared" si="0"/>
        <v>0</v>
      </c>
      <c r="E92" s="67">
        <f t="shared" si="10"/>
        <v>0</v>
      </c>
      <c r="F92" s="67">
        <f t="shared" si="1"/>
        <v>0</v>
      </c>
      <c r="G92" s="67">
        <f t="shared" si="11"/>
        <v>0</v>
      </c>
      <c r="H92" s="29">
        <f t="shared" si="2"/>
        <v>0</v>
      </c>
      <c r="I92" s="29">
        <f t="shared" si="3"/>
        <v>0</v>
      </c>
      <c r="J92" s="29">
        <f t="shared" si="12"/>
        <v>0</v>
      </c>
      <c r="K92" s="29">
        <f t="shared" si="13"/>
        <v>0</v>
      </c>
      <c r="L92" s="68">
        <f t="shared" si="4"/>
        <v>0</v>
      </c>
      <c r="M92" s="29">
        <f t="shared" si="14"/>
        <v>0</v>
      </c>
      <c r="N92" s="68">
        <f t="shared" si="5"/>
        <v>0</v>
      </c>
      <c r="O92" s="29">
        <f t="shared" si="15"/>
        <v>0.05350328700544917</v>
      </c>
      <c r="P92" s="29">
        <f t="shared" si="6"/>
        <v>1.8894538579729763</v>
      </c>
      <c r="Q92" s="29">
        <f t="shared" si="16"/>
        <v>0.05350328700544917</v>
      </c>
      <c r="R92" s="29">
        <f t="shared" si="17"/>
        <v>1.8894538579729763</v>
      </c>
      <c r="S92" s="29">
        <f t="shared" si="18"/>
        <v>0.321019722032695</v>
      </c>
      <c r="T92" s="29">
        <f t="shared" si="19"/>
        <v>11.336723147837857</v>
      </c>
      <c r="U92" s="29">
        <f t="shared" si="20"/>
        <v>100.1524</v>
      </c>
      <c r="AE92" s="12">
        <f t="shared" si="21"/>
        <v>48</v>
      </c>
      <c r="AF92" s="9">
        <f t="shared" si="23"/>
        <v>48</v>
      </c>
      <c r="AG92" s="24">
        <f t="shared" si="27"/>
        <v>-47</v>
      </c>
      <c r="AH92" s="24">
        <f t="shared" si="27"/>
        <v>-50</v>
      </c>
    </row>
    <row r="93" spans="1:34" ht="12.75">
      <c r="A93" s="30">
        <f t="shared" si="7"/>
        <v>5</v>
      </c>
      <c r="B93" s="28">
        <f t="shared" si="8"/>
        <v>127</v>
      </c>
      <c r="C93" s="67">
        <f t="shared" si="9"/>
        <v>0</v>
      </c>
      <c r="D93" s="30">
        <f aca="true" t="shared" si="28" ref="D93:D156">IF(A93&lt;=0,"",IF(AE97&gt;=1,LOOKUP(AE97,AK$28:AK$75,AJ$28:AJ$75),0))</f>
        <v>0</v>
      </c>
      <c r="E93" s="67">
        <f t="shared" si="10"/>
        <v>0</v>
      </c>
      <c r="F93" s="67">
        <f aca="true" t="shared" si="29" ref="F93:F156">IF(A93&lt;=0,"",IF(AE97&gt;=37,LOOKUP(AE97,AK$64:AK$75,AL$64:AL$75),0))</f>
        <v>0</v>
      </c>
      <c r="G93" s="67">
        <f t="shared" si="11"/>
        <v>0</v>
      </c>
      <c r="H93" s="29">
        <f aca="true" t="shared" si="30" ref="H93:H156">IF(A93&lt;=0,"",I93*$AA$46)</f>
        <v>0</v>
      </c>
      <c r="I93" s="29">
        <f aca="true" t="shared" si="31" ref="I93:I156">IF(A93&lt;=0,"",IF(AE97&gt;=1,LOOKUP(AE97,AK$28:AK$75,AN$28:AN$75),0))</f>
        <v>0</v>
      </c>
      <c r="J93" s="29">
        <f t="shared" si="12"/>
        <v>0</v>
      </c>
      <c r="K93" s="29">
        <f t="shared" si="13"/>
        <v>0</v>
      </c>
      <c r="L93" s="68">
        <f aca="true" t="shared" si="32" ref="L93:L156">IF(A93&lt;=0,"",D93*$AA$45)</f>
        <v>0</v>
      </c>
      <c r="M93" s="29">
        <f t="shared" si="14"/>
        <v>0</v>
      </c>
      <c r="N93" s="68">
        <f aca="true" t="shared" si="33" ref="N93:N156">IF(A93&lt;=0,"",F93*$AA$47)</f>
        <v>0</v>
      </c>
      <c r="O93" s="29">
        <f t="shared" si="15"/>
        <v>0.05350328700544917</v>
      </c>
      <c r="P93" s="29">
        <f aca="true" t="shared" si="34" ref="P93:P156">IF(A93&lt;=0,"",((AA$34*1/12)-L93-H93-N93)*AB$53)</f>
        <v>1.8894538579729763</v>
      </c>
      <c r="Q93" s="29">
        <f t="shared" si="16"/>
        <v>0.05350328700544917</v>
      </c>
      <c r="R93" s="29">
        <f t="shared" si="17"/>
        <v>1.8894538579729763</v>
      </c>
      <c r="S93" s="29">
        <f t="shared" si="18"/>
        <v>0.26751643502724587</v>
      </c>
      <c r="T93" s="29">
        <f t="shared" si="19"/>
        <v>9.447269289864881</v>
      </c>
      <c r="U93" s="29">
        <f t="shared" si="20"/>
        <v>100.127</v>
      </c>
      <c r="AE93" s="12">
        <f t="shared" si="21"/>
        <v>-1</v>
      </c>
      <c r="AF93" s="9">
        <f t="shared" si="23"/>
        <v>49</v>
      </c>
      <c r="AG93" s="24">
        <f t="shared" si="27"/>
        <v>-48</v>
      </c>
      <c r="AH93" s="24">
        <f t="shared" si="27"/>
        <v>-51</v>
      </c>
    </row>
    <row r="94" spans="1:34" ht="12.75">
      <c r="A94" s="30">
        <f aca="true" t="shared" si="35" ref="A94:A157">IF(AE97=0,0,IF(A93=" ","",A93-1))</f>
        <v>4</v>
      </c>
      <c r="B94" s="28">
        <f aca="true" t="shared" si="36" ref="B94:B157">A94*25.4</f>
        <v>101.6</v>
      </c>
      <c r="C94" s="67">
        <f aca="true" t="shared" si="37" ref="C94:C157">IF(A94&lt;=0,"",D94*0.0283168)</f>
        <v>0</v>
      </c>
      <c r="D94" s="30">
        <f t="shared" si="28"/>
        <v>0</v>
      </c>
      <c r="E94" s="67">
        <f aca="true" t="shared" si="38" ref="E94:E157">IF(A94&lt;=0,"",F94*0.0283168)</f>
        <v>0</v>
      </c>
      <c r="F94" s="67">
        <f t="shared" si="29"/>
        <v>0</v>
      </c>
      <c r="G94" s="67">
        <f aca="true" t="shared" si="39" ref="G94:G157">IF(A94&lt;=0,"",I94*0.0283168)</f>
        <v>0</v>
      </c>
      <c r="H94" s="29">
        <f t="shared" si="30"/>
        <v>0</v>
      </c>
      <c r="I94" s="29">
        <f t="shared" si="31"/>
        <v>0</v>
      </c>
      <c r="J94" s="29">
        <f aca="true" t="shared" si="40" ref="J94:J157">IF(A94&lt;=0,"",H94*0.0283168)</f>
        <v>0</v>
      </c>
      <c r="K94" s="29">
        <f aca="true" t="shared" si="41" ref="K94:K157">IF(A94&lt;=0,"",L94*0.0283168)</f>
        <v>0</v>
      </c>
      <c r="L94" s="68">
        <f t="shared" si="32"/>
        <v>0</v>
      </c>
      <c r="M94" s="29">
        <f aca="true" t="shared" si="42" ref="M94:M157">IF(A94&lt;=0,"",N94*0.0283168)</f>
        <v>0</v>
      </c>
      <c r="N94" s="68">
        <f t="shared" si="33"/>
        <v>0</v>
      </c>
      <c r="O94" s="29">
        <f aca="true" t="shared" si="43" ref="O94:O157">IF(A94&lt;=0,"",P94*0.0283168)</f>
        <v>0.05350328700544917</v>
      </c>
      <c r="P94" s="29">
        <f t="shared" si="34"/>
        <v>1.8894538579729763</v>
      </c>
      <c r="Q94" s="29">
        <f aca="true" t="shared" si="44" ref="Q94:Q157">IF(A94&lt;=0,"",R94*0.0283168)</f>
        <v>0.05350328700544917</v>
      </c>
      <c r="R94" s="29">
        <f aca="true" t="shared" si="45" ref="R94:R157">IF(A94&lt;=0,"",L94+P94+N94+H94)</f>
        <v>1.8894538579729763</v>
      </c>
      <c r="S94" s="29">
        <f aca="true" t="shared" si="46" ref="S94:S157">IF(A94&lt;=0,"",T94*0.0283168)</f>
        <v>0.2140131480217967</v>
      </c>
      <c r="T94" s="29">
        <f aca="true" t="shared" si="47" ref="T94:T157">IF(A94&lt;=0," ",IF(A94=1,P94,R94+T95))</f>
        <v>7.557815431891905</v>
      </c>
      <c r="U94" s="29">
        <f aca="true" t="shared" si="48" ref="U94:U157">IF(A94&lt;=0,"",M$23+B94/1000)</f>
        <v>100.1016</v>
      </c>
      <c r="AE94" s="12">
        <f t="shared" si="21"/>
        <v>-1</v>
      </c>
      <c r="AF94" s="9">
        <f t="shared" si="23"/>
        <v>50</v>
      </c>
      <c r="AG94" s="24">
        <f t="shared" si="27"/>
        <v>-49</v>
      </c>
      <c r="AH94" s="24">
        <f t="shared" si="27"/>
        <v>-52</v>
      </c>
    </row>
    <row r="95" spans="1:34" ht="12.75">
      <c r="A95" s="30">
        <f t="shared" si="35"/>
        <v>3</v>
      </c>
      <c r="B95" s="28">
        <f t="shared" si="36"/>
        <v>76.19999999999999</v>
      </c>
      <c r="C95" s="67">
        <f t="shared" si="37"/>
        <v>0</v>
      </c>
      <c r="D95" s="30">
        <f t="shared" si="28"/>
        <v>0</v>
      </c>
      <c r="E95" s="67">
        <f t="shared" si="38"/>
        <v>0</v>
      </c>
      <c r="F95" s="67">
        <f t="shared" si="29"/>
        <v>0</v>
      </c>
      <c r="G95" s="67">
        <f t="shared" si="39"/>
        <v>0</v>
      </c>
      <c r="H95" s="29">
        <f t="shared" si="30"/>
        <v>0</v>
      </c>
      <c r="I95" s="29">
        <f t="shared" si="31"/>
        <v>0</v>
      </c>
      <c r="J95" s="29">
        <f t="shared" si="40"/>
        <v>0</v>
      </c>
      <c r="K95" s="29">
        <f t="shared" si="41"/>
        <v>0</v>
      </c>
      <c r="L95" s="68">
        <f t="shared" si="32"/>
        <v>0</v>
      </c>
      <c r="M95" s="29">
        <f t="shared" si="42"/>
        <v>0</v>
      </c>
      <c r="N95" s="68">
        <f t="shared" si="33"/>
        <v>0</v>
      </c>
      <c r="O95" s="29">
        <f t="shared" si="43"/>
        <v>0.05350328700544917</v>
      </c>
      <c r="P95" s="29">
        <f t="shared" si="34"/>
        <v>1.8894538579729763</v>
      </c>
      <c r="Q95" s="29">
        <f t="shared" si="44"/>
        <v>0.05350328700544917</v>
      </c>
      <c r="R95" s="29">
        <f t="shared" si="45"/>
        <v>1.8894538579729763</v>
      </c>
      <c r="S95" s="29">
        <f t="shared" si="46"/>
        <v>0.16050986101634754</v>
      </c>
      <c r="T95" s="29">
        <f t="shared" si="47"/>
        <v>5.668361573918929</v>
      </c>
      <c r="U95" s="29">
        <f t="shared" si="48"/>
        <v>100.0762</v>
      </c>
      <c r="AE95" s="12">
        <f t="shared" si="21"/>
        <v>-1</v>
      </c>
      <c r="AF95" s="9">
        <f t="shared" si="23"/>
        <v>51</v>
      </c>
      <c r="AG95" s="24">
        <f t="shared" si="27"/>
        <v>-50</v>
      </c>
      <c r="AH95" s="24">
        <f t="shared" si="27"/>
        <v>-53</v>
      </c>
    </row>
    <row r="96" spans="1:34" ht="12.75">
      <c r="A96" s="30">
        <f t="shared" si="35"/>
        <v>2</v>
      </c>
      <c r="B96" s="28">
        <f t="shared" si="36"/>
        <v>50.8</v>
      </c>
      <c r="C96" s="67">
        <f t="shared" si="37"/>
        <v>0</v>
      </c>
      <c r="D96" s="30">
        <f t="shared" si="28"/>
        <v>0</v>
      </c>
      <c r="E96" s="67">
        <f t="shared" si="38"/>
        <v>0</v>
      </c>
      <c r="F96" s="67">
        <f t="shared" si="29"/>
        <v>0</v>
      </c>
      <c r="G96" s="67">
        <f t="shared" si="39"/>
        <v>0</v>
      </c>
      <c r="H96" s="29">
        <f t="shared" si="30"/>
        <v>0</v>
      </c>
      <c r="I96" s="29">
        <f t="shared" si="31"/>
        <v>0</v>
      </c>
      <c r="J96" s="29">
        <f t="shared" si="40"/>
        <v>0</v>
      </c>
      <c r="K96" s="29">
        <f t="shared" si="41"/>
        <v>0</v>
      </c>
      <c r="L96" s="68">
        <f t="shared" si="32"/>
        <v>0</v>
      </c>
      <c r="M96" s="29">
        <f t="shared" si="42"/>
        <v>0</v>
      </c>
      <c r="N96" s="68">
        <f t="shared" si="33"/>
        <v>0</v>
      </c>
      <c r="O96" s="29">
        <f t="shared" si="43"/>
        <v>0.05350328700544917</v>
      </c>
      <c r="P96" s="29">
        <f t="shared" si="34"/>
        <v>1.8894538579729763</v>
      </c>
      <c r="Q96" s="29">
        <f t="shared" si="44"/>
        <v>0.05350328700544917</v>
      </c>
      <c r="R96" s="29">
        <f t="shared" si="45"/>
        <v>1.8894538579729763</v>
      </c>
      <c r="S96" s="29">
        <f t="shared" si="46"/>
        <v>0.10700657401089834</v>
      </c>
      <c r="T96" s="29">
        <f t="shared" si="47"/>
        <v>3.7789077159459525</v>
      </c>
      <c r="U96" s="29">
        <f t="shared" si="48"/>
        <v>100.0508</v>
      </c>
      <c r="AE96" s="12">
        <f t="shared" si="21"/>
        <v>-1</v>
      </c>
      <c r="AF96" s="9">
        <f aca="true" t="shared" si="49" ref="AF96:AF128">IF(AF95&gt;=1,AF95+1,IF(AG96=0,1,-1))</f>
        <v>52</v>
      </c>
      <c r="AG96" s="24">
        <f t="shared" si="27"/>
        <v>-51</v>
      </c>
      <c r="AH96" s="24">
        <f t="shared" si="27"/>
        <v>-54</v>
      </c>
    </row>
    <row r="97" spans="1:34" ht="12.75">
      <c r="A97" s="30">
        <f t="shared" si="35"/>
        <v>1</v>
      </c>
      <c r="B97" s="28">
        <f t="shared" si="36"/>
        <v>25.4</v>
      </c>
      <c r="C97" s="67">
        <f t="shared" si="37"/>
        <v>0</v>
      </c>
      <c r="D97" s="30">
        <f t="shared" si="28"/>
        <v>0</v>
      </c>
      <c r="E97" s="67">
        <f t="shared" si="38"/>
        <v>0</v>
      </c>
      <c r="F97" s="67">
        <f t="shared" si="29"/>
        <v>0</v>
      </c>
      <c r="G97" s="67">
        <f t="shared" si="39"/>
        <v>0</v>
      </c>
      <c r="H97" s="29">
        <f t="shared" si="30"/>
        <v>0</v>
      </c>
      <c r="I97" s="29">
        <f t="shared" si="31"/>
        <v>0</v>
      </c>
      <c r="J97" s="29">
        <f t="shared" si="40"/>
        <v>0</v>
      </c>
      <c r="K97" s="29">
        <f t="shared" si="41"/>
        <v>0</v>
      </c>
      <c r="L97" s="68">
        <f t="shared" si="32"/>
        <v>0</v>
      </c>
      <c r="M97" s="29">
        <f t="shared" si="42"/>
        <v>0</v>
      </c>
      <c r="N97" s="68">
        <f t="shared" si="33"/>
        <v>0</v>
      </c>
      <c r="O97" s="29">
        <f t="shared" si="43"/>
        <v>0.05350328700544917</v>
      </c>
      <c r="P97" s="29">
        <f t="shared" si="34"/>
        <v>1.8894538579729763</v>
      </c>
      <c r="Q97" s="29">
        <f t="shared" si="44"/>
        <v>0.05350328700544917</v>
      </c>
      <c r="R97" s="29">
        <f t="shared" si="45"/>
        <v>1.8894538579729763</v>
      </c>
      <c r="S97" s="29">
        <f t="shared" si="46"/>
        <v>0.05350328700544917</v>
      </c>
      <c r="T97" s="29">
        <f t="shared" si="47"/>
        <v>1.8894538579729763</v>
      </c>
      <c r="U97" s="29">
        <f t="shared" si="48"/>
        <v>100.0254</v>
      </c>
      <c r="AE97" s="12">
        <f t="shared" si="21"/>
        <v>-1</v>
      </c>
      <c r="AF97" s="9">
        <f t="shared" si="49"/>
        <v>53</v>
      </c>
      <c r="AG97" s="24">
        <f aca="true" t="shared" si="50" ref="AG97:AH112">AG96-1</f>
        <v>-52</v>
      </c>
      <c r="AH97" s="24">
        <f t="shared" si="50"/>
        <v>-55</v>
      </c>
    </row>
    <row r="98" spans="1:34" ht="12.75">
      <c r="A98" s="30">
        <f t="shared" si="35"/>
        <v>0</v>
      </c>
      <c r="B98" s="28">
        <f t="shared" si="36"/>
        <v>0</v>
      </c>
      <c r="C98" s="67">
        <f t="shared" si="37"/>
      </c>
      <c r="D98" s="30">
        <f t="shared" si="28"/>
      </c>
      <c r="E98" s="67">
        <f t="shared" si="38"/>
      </c>
      <c r="F98" s="67">
        <f t="shared" si="29"/>
      </c>
      <c r="G98" s="67">
        <f t="shared" si="39"/>
      </c>
      <c r="H98" s="29">
        <f t="shared" si="30"/>
      </c>
      <c r="I98" s="29">
        <f t="shared" si="31"/>
      </c>
      <c r="J98" s="29">
        <f t="shared" si="40"/>
      </c>
      <c r="K98" s="29">
        <f t="shared" si="41"/>
      </c>
      <c r="L98" s="68">
        <f t="shared" si="32"/>
      </c>
      <c r="M98" s="29">
        <f t="shared" si="42"/>
      </c>
      <c r="N98" s="68">
        <f t="shared" si="33"/>
      </c>
      <c r="O98" s="29">
        <f t="shared" si="43"/>
      </c>
      <c r="P98" s="29">
        <f t="shared" si="34"/>
      </c>
      <c r="Q98" s="29">
        <f t="shared" si="44"/>
      </c>
      <c r="R98" s="29">
        <f t="shared" si="45"/>
      </c>
      <c r="S98" s="29">
        <f t="shared" si="46"/>
      </c>
      <c r="T98" s="29" t="str">
        <f t="shared" si="47"/>
        <v> </v>
      </c>
      <c r="U98" s="29">
        <f t="shared" si="48"/>
      </c>
      <c r="AE98" s="12">
        <f aca="true" t="shared" si="51" ref="AE98:AE161">IF(AND(AE97&gt;=1,AE97&lt;47),AE97+1,IF(AG98=0,1,IF(AE97=47,AE97+1,-1)))</f>
        <v>-1</v>
      </c>
      <c r="AF98" s="9">
        <f t="shared" si="49"/>
        <v>54</v>
      </c>
      <c r="AG98" s="24">
        <f t="shared" si="50"/>
        <v>-53</v>
      </c>
      <c r="AH98" s="24">
        <f t="shared" si="50"/>
        <v>-56</v>
      </c>
    </row>
    <row r="99" spans="1:34" ht="12.75">
      <c r="A99" s="30">
        <f t="shared" si="35"/>
        <v>-1</v>
      </c>
      <c r="B99" s="28">
        <f t="shared" si="36"/>
        <v>-25.4</v>
      </c>
      <c r="C99" s="67">
        <f t="shared" si="37"/>
      </c>
      <c r="D99" s="30">
        <f t="shared" si="28"/>
      </c>
      <c r="E99" s="67">
        <f t="shared" si="38"/>
      </c>
      <c r="F99" s="67">
        <f t="shared" si="29"/>
      </c>
      <c r="G99" s="67">
        <f t="shared" si="39"/>
      </c>
      <c r="H99" s="29">
        <f t="shared" si="30"/>
      </c>
      <c r="I99" s="29">
        <f t="shared" si="31"/>
      </c>
      <c r="J99" s="29">
        <f t="shared" si="40"/>
      </c>
      <c r="K99" s="29">
        <f t="shared" si="41"/>
      </c>
      <c r="L99" s="68">
        <f t="shared" si="32"/>
      </c>
      <c r="M99" s="29">
        <f t="shared" si="42"/>
      </c>
      <c r="N99" s="68">
        <f t="shared" si="33"/>
      </c>
      <c r="O99" s="29">
        <f t="shared" si="43"/>
      </c>
      <c r="P99" s="29">
        <f t="shared" si="34"/>
      </c>
      <c r="Q99" s="29">
        <f t="shared" si="44"/>
      </c>
      <c r="R99" s="29">
        <f t="shared" si="45"/>
      </c>
      <c r="S99" s="29">
        <f t="shared" si="46"/>
      </c>
      <c r="T99" s="29" t="str">
        <f t="shared" si="47"/>
        <v> </v>
      </c>
      <c r="U99" s="29">
        <f t="shared" si="48"/>
      </c>
      <c r="AE99" s="12">
        <f t="shared" si="51"/>
        <v>-1</v>
      </c>
      <c r="AF99" s="9">
        <f t="shared" si="49"/>
        <v>55</v>
      </c>
      <c r="AG99" s="24">
        <f t="shared" si="50"/>
        <v>-54</v>
      </c>
      <c r="AH99" s="24">
        <f t="shared" si="50"/>
        <v>-57</v>
      </c>
    </row>
    <row r="100" spans="1:34" ht="12.75">
      <c r="A100" s="30">
        <f t="shared" si="35"/>
        <v>-2</v>
      </c>
      <c r="B100" s="28">
        <f t="shared" si="36"/>
        <v>-50.8</v>
      </c>
      <c r="C100" s="67">
        <f t="shared" si="37"/>
      </c>
      <c r="D100" s="30">
        <f t="shared" si="28"/>
      </c>
      <c r="E100" s="67">
        <f t="shared" si="38"/>
      </c>
      <c r="F100" s="67">
        <f t="shared" si="29"/>
      </c>
      <c r="G100" s="67">
        <f t="shared" si="39"/>
      </c>
      <c r="H100" s="29">
        <f t="shared" si="30"/>
      </c>
      <c r="I100" s="29">
        <f t="shared" si="31"/>
      </c>
      <c r="J100" s="29">
        <f t="shared" si="40"/>
      </c>
      <c r="K100" s="29">
        <f t="shared" si="41"/>
      </c>
      <c r="L100" s="68">
        <f t="shared" si="32"/>
      </c>
      <c r="M100" s="29">
        <f t="shared" si="42"/>
      </c>
      <c r="N100" s="68">
        <f t="shared" si="33"/>
      </c>
      <c r="O100" s="29">
        <f t="shared" si="43"/>
      </c>
      <c r="P100" s="29">
        <f t="shared" si="34"/>
      </c>
      <c r="Q100" s="29">
        <f t="shared" si="44"/>
      </c>
      <c r="R100" s="29">
        <f t="shared" si="45"/>
      </c>
      <c r="S100" s="29">
        <f t="shared" si="46"/>
      </c>
      <c r="T100" s="29" t="str">
        <f t="shared" si="47"/>
        <v> </v>
      </c>
      <c r="U100" s="29">
        <f t="shared" si="48"/>
      </c>
      <c r="AE100" s="12">
        <f t="shared" si="51"/>
        <v>-1</v>
      </c>
      <c r="AF100" s="9">
        <f t="shared" si="49"/>
        <v>56</v>
      </c>
      <c r="AG100" s="24">
        <f t="shared" si="50"/>
        <v>-55</v>
      </c>
      <c r="AH100" s="24">
        <f t="shared" si="50"/>
        <v>-58</v>
      </c>
    </row>
    <row r="101" spans="1:34" ht="12.75">
      <c r="A101" s="30">
        <f t="shared" si="35"/>
        <v>-3</v>
      </c>
      <c r="B101" s="28">
        <f t="shared" si="36"/>
        <v>-76.19999999999999</v>
      </c>
      <c r="C101" s="67">
        <f t="shared" si="37"/>
      </c>
      <c r="D101" s="30">
        <f t="shared" si="28"/>
      </c>
      <c r="E101" s="67">
        <f t="shared" si="38"/>
      </c>
      <c r="F101" s="67">
        <f t="shared" si="29"/>
      </c>
      <c r="G101" s="67">
        <f t="shared" si="39"/>
      </c>
      <c r="H101" s="29">
        <f t="shared" si="30"/>
      </c>
      <c r="I101" s="29">
        <f t="shared" si="31"/>
      </c>
      <c r="J101" s="29">
        <f t="shared" si="40"/>
      </c>
      <c r="K101" s="29">
        <f t="shared" si="41"/>
      </c>
      <c r="L101" s="68">
        <f t="shared" si="32"/>
      </c>
      <c r="M101" s="29">
        <f t="shared" si="42"/>
      </c>
      <c r="N101" s="68">
        <f t="shared" si="33"/>
      </c>
      <c r="O101" s="29">
        <f t="shared" si="43"/>
      </c>
      <c r="P101" s="29">
        <f t="shared" si="34"/>
      </c>
      <c r="Q101" s="29">
        <f t="shared" si="44"/>
      </c>
      <c r="R101" s="29">
        <f t="shared" si="45"/>
      </c>
      <c r="S101" s="29">
        <f t="shared" si="46"/>
      </c>
      <c r="T101" s="29" t="str">
        <f t="shared" si="47"/>
        <v> </v>
      </c>
      <c r="U101" s="29">
        <f t="shared" si="48"/>
      </c>
      <c r="AE101" s="12">
        <f t="shared" si="51"/>
        <v>-1</v>
      </c>
      <c r="AF101" s="9">
        <f t="shared" si="49"/>
        <v>57</v>
      </c>
      <c r="AG101" s="24">
        <f t="shared" si="50"/>
        <v>-56</v>
      </c>
      <c r="AH101" s="24">
        <f t="shared" si="50"/>
        <v>-59</v>
      </c>
    </row>
    <row r="102" spans="1:34" ht="12.75">
      <c r="A102" s="30">
        <f t="shared" si="35"/>
        <v>-4</v>
      </c>
      <c r="B102" s="28">
        <f t="shared" si="36"/>
        <v>-101.6</v>
      </c>
      <c r="C102" s="67">
        <f t="shared" si="37"/>
      </c>
      <c r="D102" s="30">
        <f t="shared" si="28"/>
      </c>
      <c r="E102" s="67">
        <f t="shared" si="38"/>
      </c>
      <c r="F102" s="67">
        <f t="shared" si="29"/>
      </c>
      <c r="G102" s="67">
        <f t="shared" si="39"/>
      </c>
      <c r="H102" s="29">
        <f t="shared" si="30"/>
      </c>
      <c r="I102" s="29">
        <f t="shared" si="31"/>
      </c>
      <c r="J102" s="29">
        <f t="shared" si="40"/>
      </c>
      <c r="K102" s="29">
        <f t="shared" si="41"/>
      </c>
      <c r="L102" s="68">
        <f t="shared" si="32"/>
      </c>
      <c r="M102" s="29">
        <f t="shared" si="42"/>
      </c>
      <c r="N102" s="68">
        <f t="shared" si="33"/>
      </c>
      <c r="O102" s="29">
        <f t="shared" si="43"/>
      </c>
      <c r="P102" s="29">
        <f t="shared" si="34"/>
      </c>
      <c r="Q102" s="29">
        <f t="shared" si="44"/>
      </c>
      <c r="R102" s="29">
        <f t="shared" si="45"/>
      </c>
      <c r="S102" s="29">
        <f t="shared" si="46"/>
      </c>
      <c r="T102" s="29" t="str">
        <f t="shared" si="47"/>
        <v> </v>
      </c>
      <c r="U102" s="29">
        <f t="shared" si="48"/>
      </c>
      <c r="AE102" s="12">
        <f t="shared" si="51"/>
        <v>-1</v>
      </c>
      <c r="AF102" s="9">
        <f t="shared" si="49"/>
        <v>58</v>
      </c>
      <c r="AG102" s="24">
        <f t="shared" si="50"/>
        <v>-57</v>
      </c>
      <c r="AH102" s="24">
        <f t="shared" si="50"/>
        <v>-60</v>
      </c>
    </row>
    <row r="103" spans="1:34" ht="12.75">
      <c r="A103" s="30">
        <f t="shared" si="35"/>
        <v>-5</v>
      </c>
      <c r="B103" s="28">
        <f t="shared" si="36"/>
        <v>-127</v>
      </c>
      <c r="C103" s="67">
        <f t="shared" si="37"/>
      </c>
      <c r="D103" s="30">
        <f t="shared" si="28"/>
      </c>
      <c r="E103" s="67">
        <f t="shared" si="38"/>
      </c>
      <c r="F103" s="67">
        <f t="shared" si="29"/>
      </c>
      <c r="G103" s="67">
        <f t="shared" si="39"/>
      </c>
      <c r="H103" s="29">
        <f t="shared" si="30"/>
      </c>
      <c r="I103" s="29">
        <f t="shared" si="31"/>
      </c>
      <c r="J103" s="29">
        <f t="shared" si="40"/>
      </c>
      <c r="K103" s="29">
        <f t="shared" si="41"/>
      </c>
      <c r="L103" s="68">
        <f t="shared" si="32"/>
      </c>
      <c r="M103" s="29">
        <f t="shared" si="42"/>
      </c>
      <c r="N103" s="68">
        <f t="shared" si="33"/>
      </c>
      <c r="O103" s="29">
        <f t="shared" si="43"/>
      </c>
      <c r="P103" s="29">
        <f t="shared" si="34"/>
      </c>
      <c r="Q103" s="29">
        <f t="shared" si="44"/>
      </c>
      <c r="R103" s="29">
        <f t="shared" si="45"/>
      </c>
      <c r="S103" s="29">
        <f t="shared" si="46"/>
      </c>
      <c r="T103" s="29" t="str">
        <f t="shared" si="47"/>
        <v> </v>
      </c>
      <c r="U103" s="29">
        <f t="shared" si="48"/>
      </c>
      <c r="AE103" s="12">
        <f t="shared" si="51"/>
        <v>-1</v>
      </c>
      <c r="AF103" s="9">
        <f t="shared" si="49"/>
        <v>59</v>
      </c>
      <c r="AG103" s="24">
        <f t="shared" si="50"/>
        <v>-58</v>
      </c>
      <c r="AH103" s="24">
        <f t="shared" si="50"/>
        <v>-61</v>
      </c>
    </row>
    <row r="104" spans="1:34" ht="12.75">
      <c r="A104" s="30">
        <f t="shared" si="35"/>
        <v>-6</v>
      </c>
      <c r="B104" s="28">
        <f t="shared" si="36"/>
        <v>-152.39999999999998</v>
      </c>
      <c r="C104" s="67">
        <f t="shared" si="37"/>
      </c>
      <c r="D104" s="30">
        <f t="shared" si="28"/>
      </c>
      <c r="E104" s="67">
        <f t="shared" si="38"/>
      </c>
      <c r="F104" s="67">
        <f t="shared" si="29"/>
      </c>
      <c r="G104" s="67">
        <f t="shared" si="39"/>
      </c>
      <c r="H104" s="29">
        <f t="shared" si="30"/>
      </c>
      <c r="I104" s="29">
        <f t="shared" si="31"/>
      </c>
      <c r="J104" s="29">
        <f t="shared" si="40"/>
      </c>
      <c r="K104" s="29">
        <f t="shared" si="41"/>
      </c>
      <c r="L104" s="68">
        <f t="shared" si="32"/>
      </c>
      <c r="M104" s="29">
        <f t="shared" si="42"/>
      </c>
      <c r="N104" s="68">
        <f t="shared" si="33"/>
      </c>
      <c r="O104" s="29">
        <f t="shared" si="43"/>
      </c>
      <c r="P104" s="29">
        <f t="shared" si="34"/>
      </c>
      <c r="Q104" s="29">
        <f t="shared" si="44"/>
      </c>
      <c r="R104" s="29">
        <f t="shared" si="45"/>
      </c>
      <c r="S104" s="29">
        <f t="shared" si="46"/>
      </c>
      <c r="T104" s="29" t="str">
        <f t="shared" si="47"/>
        <v> </v>
      </c>
      <c r="U104" s="29">
        <f t="shared" si="48"/>
      </c>
      <c r="AE104" s="12">
        <f t="shared" si="51"/>
        <v>-1</v>
      </c>
      <c r="AF104" s="9">
        <f t="shared" si="49"/>
        <v>60</v>
      </c>
      <c r="AG104" s="24">
        <f t="shared" si="50"/>
        <v>-59</v>
      </c>
      <c r="AH104" s="24">
        <f t="shared" si="50"/>
        <v>-62</v>
      </c>
    </row>
    <row r="105" spans="1:34" ht="12.75">
      <c r="A105" s="30">
        <f t="shared" si="35"/>
        <v>-7</v>
      </c>
      <c r="B105" s="28">
        <f t="shared" si="36"/>
        <v>-177.79999999999998</v>
      </c>
      <c r="C105" s="67">
        <f t="shared" si="37"/>
      </c>
      <c r="D105" s="30">
        <f t="shared" si="28"/>
      </c>
      <c r="E105" s="67">
        <f t="shared" si="38"/>
      </c>
      <c r="F105" s="67">
        <f t="shared" si="29"/>
      </c>
      <c r="G105" s="67">
        <f t="shared" si="39"/>
      </c>
      <c r="H105" s="29">
        <f t="shared" si="30"/>
      </c>
      <c r="I105" s="29">
        <f t="shared" si="31"/>
      </c>
      <c r="J105" s="29">
        <f t="shared" si="40"/>
      </c>
      <c r="K105" s="29">
        <f t="shared" si="41"/>
      </c>
      <c r="L105" s="68">
        <f t="shared" si="32"/>
      </c>
      <c r="M105" s="29">
        <f t="shared" si="42"/>
      </c>
      <c r="N105" s="68">
        <f t="shared" si="33"/>
      </c>
      <c r="O105" s="29">
        <f t="shared" si="43"/>
      </c>
      <c r="P105" s="29">
        <f t="shared" si="34"/>
      </c>
      <c r="Q105" s="29">
        <f t="shared" si="44"/>
      </c>
      <c r="R105" s="29">
        <f t="shared" si="45"/>
      </c>
      <c r="S105" s="29">
        <f t="shared" si="46"/>
      </c>
      <c r="T105" s="29" t="str">
        <f t="shared" si="47"/>
        <v> </v>
      </c>
      <c r="U105" s="29">
        <f t="shared" si="48"/>
      </c>
      <c r="AE105" s="12">
        <f t="shared" si="51"/>
        <v>-1</v>
      </c>
      <c r="AF105" s="9">
        <f t="shared" si="49"/>
        <v>61</v>
      </c>
      <c r="AG105" s="24">
        <f t="shared" si="50"/>
        <v>-60</v>
      </c>
      <c r="AH105" s="24">
        <f t="shared" si="50"/>
        <v>-63</v>
      </c>
    </row>
    <row r="106" spans="1:34" ht="12.75">
      <c r="A106" s="30">
        <f t="shared" si="35"/>
        <v>-8</v>
      </c>
      <c r="B106" s="28">
        <f t="shared" si="36"/>
        <v>-203.2</v>
      </c>
      <c r="C106" s="67">
        <f t="shared" si="37"/>
      </c>
      <c r="D106" s="30">
        <f t="shared" si="28"/>
      </c>
      <c r="E106" s="67">
        <f t="shared" si="38"/>
      </c>
      <c r="F106" s="67">
        <f t="shared" si="29"/>
      </c>
      <c r="G106" s="67">
        <f t="shared" si="39"/>
      </c>
      <c r="H106" s="29">
        <f t="shared" si="30"/>
      </c>
      <c r="I106" s="29">
        <f t="shared" si="31"/>
      </c>
      <c r="J106" s="29">
        <f t="shared" si="40"/>
      </c>
      <c r="K106" s="29">
        <f t="shared" si="41"/>
      </c>
      <c r="L106" s="68">
        <f t="shared" si="32"/>
      </c>
      <c r="M106" s="29">
        <f t="shared" si="42"/>
      </c>
      <c r="N106" s="68">
        <f t="shared" si="33"/>
      </c>
      <c r="O106" s="29">
        <f t="shared" si="43"/>
      </c>
      <c r="P106" s="29">
        <f t="shared" si="34"/>
      </c>
      <c r="Q106" s="29">
        <f t="shared" si="44"/>
      </c>
      <c r="R106" s="29">
        <f t="shared" si="45"/>
      </c>
      <c r="S106" s="29">
        <f t="shared" si="46"/>
      </c>
      <c r="T106" s="29" t="str">
        <f t="shared" si="47"/>
        <v> </v>
      </c>
      <c r="U106" s="29">
        <f t="shared" si="48"/>
      </c>
      <c r="AE106" s="12">
        <f t="shared" si="51"/>
        <v>-1</v>
      </c>
      <c r="AF106" s="9">
        <f t="shared" si="49"/>
        <v>62</v>
      </c>
      <c r="AG106" s="24">
        <f t="shared" si="50"/>
        <v>-61</v>
      </c>
      <c r="AH106" s="24">
        <f t="shared" si="50"/>
        <v>-64</v>
      </c>
    </row>
    <row r="107" spans="1:34" ht="12.75">
      <c r="A107" s="30">
        <f t="shared" si="35"/>
        <v>-9</v>
      </c>
      <c r="B107" s="28">
        <f t="shared" si="36"/>
        <v>-228.6</v>
      </c>
      <c r="C107" s="67">
        <f t="shared" si="37"/>
      </c>
      <c r="D107" s="30">
        <f t="shared" si="28"/>
      </c>
      <c r="E107" s="67">
        <f t="shared" si="38"/>
      </c>
      <c r="F107" s="67">
        <f t="shared" si="29"/>
      </c>
      <c r="G107" s="67">
        <f t="shared" si="39"/>
      </c>
      <c r="H107" s="29">
        <f t="shared" si="30"/>
      </c>
      <c r="I107" s="29">
        <f t="shared" si="31"/>
      </c>
      <c r="J107" s="29">
        <f t="shared" si="40"/>
      </c>
      <c r="K107" s="29">
        <f t="shared" si="41"/>
      </c>
      <c r="L107" s="68">
        <f t="shared" si="32"/>
      </c>
      <c r="M107" s="29">
        <f t="shared" si="42"/>
      </c>
      <c r="N107" s="68">
        <f t="shared" si="33"/>
      </c>
      <c r="O107" s="29">
        <f t="shared" si="43"/>
      </c>
      <c r="P107" s="29">
        <f t="shared" si="34"/>
      </c>
      <c r="Q107" s="29">
        <f t="shared" si="44"/>
      </c>
      <c r="R107" s="29">
        <f t="shared" si="45"/>
      </c>
      <c r="S107" s="29">
        <f t="shared" si="46"/>
      </c>
      <c r="T107" s="29" t="str">
        <f t="shared" si="47"/>
        <v> </v>
      </c>
      <c r="U107" s="29">
        <f t="shared" si="48"/>
      </c>
      <c r="AE107" s="12">
        <f t="shared" si="51"/>
        <v>-1</v>
      </c>
      <c r="AF107" s="9">
        <f t="shared" si="49"/>
        <v>63</v>
      </c>
      <c r="AG107" s="24">
        <f t="shared" si="50"/>
        <v>-62</v>
      </c>
      <c r="AH107" s="24">
        <f t="shared" si="50"/>
        <v>-65</v>
      </c>
    </row>
    <row r="108" spans="1:34" ht="12.75">
      <c r="A108" s="30">
        <f t="shared" si="35"/>
        <v>-10</v>
      </c>
      <c r="B108" s="28">
        <f t="shared" si="36"/>
        <v>-254</v>
      </c>
      <c r="C108" s="67">
        <f t="shared" si="37"/>
      </c>
      <c r="D108" s="30">
        <f t="shared" si="28"/>
      </c>
      <c r="E108" s="67">
        <f t="shared" si="38"/>
      </c>
      <c r="F108" s="67">
        <f t="shared" si="29"/>
      </c>
      <c r="G108" s="67">
        <f t="shared" si="39"/>
      </c>
      <c r="H108" s="29">
        <f t="shared" si="30"/>
      </c>
      <c r="I108" s="29">
        <f t="shared" si="31"/>
      </c>
      <c r="J108" s="29">
        <f t="shared" si="40"/>
      </c>
      <c r="K108" s="29">
        <f t="shared" si="41"/>
      </c>
      <c r="L108" s="68">
        <f t="shared" si="32"/>
      </c>
      <c r="M108" s="29">
        <f t="shared" si="42"/>
      </c>
      <c r="N108" s="68">
        <f t="shared" si="33"/>
      </c>
      <c r="O108" s="29">
        <f t="shared" si="43"/>
      </c>
      <c r="P108" s="29">
        <f t="shared" si="34"/>
      </c>
      <c r="Q108" s="29">
        <f t="shared" si="44"/>
      </c>
      <c r="R108" s="29">
        <f t="shared" si="45"/>
      </c>
      <c r="S108" s="29">
        <f t="shared" si="46"/>
      </c>
      <c r="T108" s="29" t="str">
        <f t="shared" si="47"/>
        <v> </v>
      </c>
      <c r="U108" s="29">
        <f t="shared" si="48"/>
      </c>
      <c r="AE108" s="12">
        <f t="shared" si="51"/>
        <v>-1</v>
      </c>
      <c r="AF108" s="9">
        <f t="shared" si="49"/>
        <v>64</v>
      </c>
      <c r="AG108" s="24">
        <f t="shared" si="50"/>
        <v>-63</v>
      </c>
      <c r="AH108" s="24">
        <f t="shared" si="50"/>
        <v>-66</v>
      </c>
    </row>
    <row r="109" spans="1:34" ht="12.75">
      <c r="A109" s="30">
        <f t="shared" si="35"/>
        <v>-11</v>
      </c>
      <c r="B109" s="28">
        <f t="shared" si="36"/>
        <v>-279.4</v>
      </c>
      <c r="C109" s="67">
        <f t="shared" si="37"/>
      </c>
      <c r="D109" s="30">
        <f t="shared" si="28"/>
      </c>
      <c r="E109" s="67">
        <f t="shared" si="38"/>
      </c>
      <c r="F109" s="67">
        <f t="shared" si="29"/>
      </c>
      <c r="G109" s="67">
        <f t="shared" si="39"/>
      </c>
      <c r="H109" s="29">
        <f t="shared" si="30"/>
      </c>
      <c r="I109" s="29">
        <f t="shared" si="31"/>
      </c>
      <c r="J109" s="29">
        <f t="shared" si="40"/>
      </c>
      <c r="K109" s="29">
        <f t="shared" si="41"/>
      </c>
      <c r="L109" s="68">
        <f t="shared" si="32"/>
      </c>
      <c r="M109" s="29">
        <f t="shared" si="42"/>
      </c>
      <c r="N109" s="68">
        <f t="shared" si="33"/>
      </c>
      <c r="O109" s="29">
        <f t="shared" si="43"/>
      </c>
      <c r="P109" s="29">
        <f t="shared" si="34"/>
      </c>
      <c r="Q109" s="29">
        <f t="shared" si="44"/>
      </c>
      <c r="R109" s="29">
        <f t="shared" si="45"/>
      </c>
      <c r="S109" s="29">
        <f t="shared" si="46"/>
      </c>
      <c r="T109" s="29" t="str">
        <f t="shared" si="47"/>
        <v> </v>
      </c>
      <c r="U109" s="29">
        <f t="shared" si="48"/>
      </c>
      <c r="AE109" s="12">
        <f t="shared" si="51"/>
        <v>-1</v>
      </c>
      <c r="AF109" s="9">
        <f t="shared" si="49"/>
        <v>65</v>
      </c>
      <c r="AG109" s="24">
        <f t="shared" si="50"/>
        <v>-64</v>
      </c>
      <c r="AH109" s="24">
        <f t="shared" si="50"/>
        <v>-67</v>
      </c>
    </row>
    <row r="110" spans="1:34" ht="12.75">
      <c r="A110" s="30">
        <f t="shared" si="35"/>
        <v>-12</v>
      </c>
      <c r="B110" s="28">
        <f t="shared" si="36"/>
        <v>-304.79999999999995</v>
      </c>
      <c r="C110" s="67">
        <f t="shared" si="37"/>
      </c>
      <c r="D110" s="30">
        <f t="shared" si="28"/>
      </c>
      <c r="E110" s="67">
        <f t="shared" si="38"/>
      </c>
      <c r="F110" s="67">
        <f t="shared" si="29"/>
      </c>
      <c r="G110" s="67">
        <f t="shared" si="39"/>
      </c>
      <c r="H110" s="29">
        <f t="shared" si="30"/>
      </c>
      <c r="I110" s="29">
        <f t="shared" si="31"/>
      </c>
      <c r="J110" s="29">
        <f t="shared" si="40"/>
      </c>
      <c r="K110" s="29">
        <f t="shared" si="41"/>
      </c>
      <c r="L110" s="68">
        <f t="shared" si="32"/>
      </c>
      <c r="M110" s="29">
        <f t="shared" si="42"/>
      </c>
      <c r="N110" s="68">
        <f t="shared" si="33"/>
      </c>
      <c r="O110" s="29">
        <f t="shared" si="43"/>
      </c>
      <c r="P110" s="29">
        <f t="shared" si="34"/>
      </c>
      <c r="Q110" s="29">
        <f t="shared" si="44"/>
      </c>
      <c r="R110" s="29">
        <f t="shared" si="45"/>
      </c>
      <c r="S110" s="29">
        <f t="shared" si="46"/>
      </c>
      <c r="T110" s="29" t="str">
        <f t="shared" si="47"/>
        <v> </v>
      </c>
      <c r="U110" s="29">
        <f t="shared" si="48"/>
      </c>
      <c r="AE110" s="12">
        <f t="shared" si="51"/>
        <v>-1</v>
      </c>
      <c r="AF110" s="9">
        <f t="shared" si="49"/>
        <v>66</v>
      </c>
      <c r="AG110" s="24">
        <f t="shared" si="50"/>
        <v>-65</v>
      </c>
      <c r="AH110" s="24">
        <f t="shared" si="50"/>
        <v>-68</v>
      </c>
    </row>
    <row r="111" spans="1:34" ht="12.75">
      <c r="A111" s="30">
        <f t="shared" si="35"/>
        <v>-13</v>
      </c>
      <c r="B111" s="28">
        <f t="shared" si="36"/>
        <v>-330.2</v>
      </c>
      <c r="C111" s="67">
        <f t="shared" si="37"/>
      </c>
      <c r="D111" s="30">
        <f t="shared" si="28"/>
      </c>
      <c r="E111" s="67">
        <f t="shared" si="38"/>
      </c>
      <c r="F111" s="67">
        <f t="shared" si="29"/>
      </c>
      <c r="G111" s="67">
        <f t="shared" si="39"/>
      </c>
      <c r="H111" s="29">
        <f t="shared" si="30"/>
      </c>
      <c r="I111" s="29">
        <f t="shared" si="31"/>
      </c>
      <c r="J111" s="29">
        <f t="shared" si="40"/>
      </c>
      <c r="K111" s="29">
        <f t="shared" si="41"/>
      </c>
      <c r="L111" s="68">
        <f t="shared" si="32"/>
      </c>
      <c r="M111" s="29">
        <f t="shared" si="42"/>
      </c>
      <c r="N111" s="68">
        <f t="shared" si="33"/>
      </c>
      <c r="O111" s="29">
        <f t="shared" si="43"/>
      </c>
      <c r="P111" s="29">
        <f t="shared" si="34"/>
      </c>
      <c r="Q111" s="29">
        <f t="shared" si="44"/>
      </c>
      <c r="R111" s="29">
        <f t="shared" si="45"/>
      </c>
      <c r="S111" s="29">
        <f t="shared" si="46"/>
      </c>
      <c r="T111" s="29" t="str">
        <f t="shared" si="47"/>
        <v> </v>
      </c>
      <c r="U111" s="29">
        <f t="shared" si="48"/>
      </c>
      <c r="AE111" s="12">
        <f t="shared" si="51"/>
        <v>-1</v>
      </c>
      <c r="AF111" s="9">
        <f t="shared" si="49"/>
        <v>67</v>
      </c>
      <c r="AG111" s="24">
        <f t="shared" si="50"/>
        <v>-66</v>
      </c>
      <c r="AH111" s="24">
        <f t="shared" si="50"/>
        <v>-69</v>
      </c>
    </row>
    <row r="112" spans="1:34" ht="12.75">
      <c r="A112" s="30">
        <f t="shared" si="35"/>
        <v>-14</v>
      </c>
      <c r="B112" s="28">
        <f t="shared" si="36"/>
        <v>-355.59999999999997</v>
      </c>
      <c r="C112" s="67">
        <f t="shared" si="37"/>
      </c>
      <c r="D112" s="30">
        <f t="shared" si="28"/>
      </c>
      <c r="E112" s="67">
        <f t="shared" si="38"/>
      </c>
      <c r="F112" s="67">
        <f t="shared" si="29"/>
      </c>
      <c r="G112" s="67">
        <f t="shared" si="39"/>
      </c>
      <c r="H112" s="29">
        <f t="shared" si="30"/>
      </c>
      <c r="I112" s="29">
        <f t="shared" si="31"/>
      </c>
      <c r="J112" s="29">
        <f t="shared" si="40"/>
      </c>
      <c r="K112" s="29">
        <f t="shared" si="41"/>
      </c>
      <c r="L112" s="68">
        <f t="shared" si="32"/>
      </c>
      <c r="M112" s="29">
        <f t="shared" si="42"/>
      </c>
      <c r="N112" s="68">
        <f t="shared" si="33"/>
      </c>
      <c r="O112" s="29">
        <f t="shared" si="43"/>
      </c>
      <c r="P112" s="29">
        <f t="shared" si="34"/>
      </c>
      <c r="Q112" s="29">
        <f t="shared" si="44"/>
      </c>
      <c r="R112" s="29">
        <f t="shared" si="45"/>
      </c>
      <c r="S112" s="29">
        <f t="shared" si="46"/>
      </c>
      <c r="T112" s="29" t="str">
        <f t="shared" si="47"/>
        <v> </v>
      </c>
      <c r="U112" s="29">
        <f t="shared" si="48"/>
      </c>
      <c r="AE112" s="12">
        <f t="shared" si="51"/>
        <v>-1</v>
      </c>
      <c r="AF112" s="9">
        <f t="shared" si="49"/>
        <v>68</v>
      </c>
      <c r="AG112" s="24">
        <f t="shared" si="50"/>
        <v>-67</v>
      </c>
      <c r="AH112" s="24">
        <f t="shared" si="50"/>
        <v>-70</v>
      </c>
    </row>
    <row r="113" spans="1:34" ht="12.75">
      <c r="A113" s="30">
        <f t="shared" si="35"/>
        <v>-15</v>
      </c>
      <c r="B113" s="28">
        <f t="shared" si="36"/>
        <v>-381</v>
      </c>
      <c r="C113" s="67">
        <f t="shared" si="37"/>
      </c>
      <c r="D113" s="30">
        <f t="shared" si="28"/>
      </c>
      <c r="E113" s="67">
        <f t="shared" si="38"/>
      </c>
      <c r="F113" s="67">
        <f t="shared" si="29"/>
      </c>
      <c r="G113" s="67">
        <f t="shared" si="39"/>
      </c>
      <c r="H113" s="29">
        <f t="shared" si="30"/>
      </c>
      <c r="I113" s="29">
        <f t="shared" si="31"/>
      </c>
      <c r="J113" s="29">
        <f t="shared" si="40"/>
      </c>
      <c r="K113" s="29">
        <f t="shared" si="41"/>
      </c>
      <c r="L113" s="68">
        <f t="shared" si="32"/>
      </c>
      <c r="M113" s="29">
        <f t="shared" si="42"/>
      </c>
      <c r="N113" s="68">
        <f t="shared" si="33"/>
      </c>
      <c r="O113" s="29">
        <f t="shared" si="43"/>
      </c>
      <c r="P113" s="29">
        <f t="shared" si="34"/>
      </c>
      <c r="Q113" s="29">
        <f t="shared" si="44"/>
      </c>
      <c r="R113" s="29">
        <f t="shared" si="45"/>
      </c>
      <c r="S113" s="29">
        <f t="shared" si="46"/>
      </c>
      <c r="T113" s="29" t="str">
        <f t="shared" si="47"/>
        <v> </v>
      </c>
      <c r="U113" s="29">
        <f t="shared" si="48"/>
      </c>
      <c r="AE113" s="12">
        <f t="shared" si="51"/>
        <v>-1</v>
      </c>
      <c r="AF113" s="9">
        <f t="shared" si="49"/>
        <v>69</v>
      </c>
      <c r="AG113" s="24">
        <f aca="true" t="shared" si="52" ref="AG113:AH128">AG112-1</f>
        <v>-68</v>
      </c>
      <c r="AH113" s="24">
        <f t="shared" si="52"/>
        <v>-71</v>
      </c>
    </row>
    <row r="114" spans="1:34" ht="12.75">
      <c r="A114" s="30">
        <f t="shared" si="35"/>
        <v>-16</v>
      </c>
      <c r="B114" s="28">
        <f t="shared" si="36"/>
        <v>-406.4</v>
      </c>
      <c r="C114" s="67">
        <f t="shared" si="37"/>
      </c>
      <c r="D114" s="30">
        <f t="shared" si="28"/>
      </c>
      <c r="E114" s="67">
        <f t="shared" si="38"/>
      </c>
      <c r="F114" s="67">
        <f t="shared" si="29"/>
      </c>
      <c r="G114" s="67">
        <f t="shared" si="39"/>
      </c>
      <c r="H114" s="29">
        <f t="shared" si="30"/>
      </c>
      <c r="I114" s="29">
        <f t="shared" si="31"/>
      </c>
      <c r="J114" s="29">
        <f t="shared" si="40"/>
      </c>
      <c r="K114" s="29">
        <f t="shared" si="41"/>
      </c>
      <c r="L114" s="68">
        <f t="shared" si="32"/>
      </c>
      <c r="M114" s="29">
        <f t="shared" si="42"/>
      </c>
      <c r="N114" s="68">
        <f t="shared" si="33"/>
      </c>
      <c r="O114" s="29">
        <f t="shared" si="43"/>
      </c>
      <c r="P114" s="29">
        <f t="shared" si="34"/>
      </c>
      <c r="Q114" s="29">
        <f t="shared" si="44"/>
      </c>
      <c r="R114" s="29">
        <f t="shared" si="45"/>
      </c>
      <c r="S114" s="29">
        <f t="shared" si="46"/>
      </c>
      <c r="T114" s="29" t="str">
        <f t="shared" si="47"/>
        <v> </v>
      </c>
      <c r="U114" s="29">
        <f t="shared" si="48"/>
      </c>
      <c r="AE114" s="12">
        <f t="shared" si="51"/>
        <v>-1</v>
      </c>
      <c r="AF114" s="9">
        <f t="shared" si="49"/>
        <v>70</v>
      </c>
      <c r="AG114" s="24">
        <f t="shared" si="52"/>
        <v>-69</v>
      </c>
      <c r="AH114" s="24">
        <f t="shared" si="52"/>
        <v>-72</v>
      </c>
    </row>
    <row r="115" spans="1:34" ht="12.75">
      <c r="A115" s="30">
        <f t="shared" si="35"/>
        <v>-17</v>
      </c>
      <c r="B115" s="28">
        <f t="shared" si="36"/>
        <v>-431.79999999999995</v>
      </c>
      <c r="C115" s="67">
        <f t="shared" si="37"/>
      </c>
      <c r="D115" s="30">
        <f t="shared" si="28"/>
      </c>
      <c r="E115" s="67">
        <f t="shared" si="38"/>
      </c>
      <c r="F115" s="67">
        <f t="shared" si="29"/>
      </c>
      <c r="G115" s="67">
        <f t="shared" si="39"/>
      </c>
      <c r="H115" s="29">
        <f t="shared" si="30"/>
      </c>
      <c r="I115" s="29">
        <f t="shared" si="31"/>
      </c>
      <c r="J115" s="29">
        <f t="shared" si="40"/>
      </c>
      <c r="K115" s="29">
        <f t="shared" si="41"/>
      </c>
      <c r="L115" s="68">
        <f t="shared" si="32"/>
      </c>
      <c r="M115" s="29">
        <f t="shared" si="42"/>
      </c>
      <c r="N115" s="68">
        <f t="shared" si="33"/>
      </c>
      <c r="O115" s="29">
        <f t="shared" si="43"/>
      </c>
      <c r="P115" s="29">
        <f t="shared" si="34"/>
      </c>
      <c r="Q115" s="29">
        <f t="shared" si="44"/>
      </c>
      <c r="R115" s="29">
        <f t="shared" si="45"/>
      </c>
      <c r="S115" s="29">
        <f t="shared" si="46"/>
      </c>
      <c r="T115" s="29" t="str">
        <f t="shared" si="47"/>
        <v> </v>
      </c>
      <c r="U115" s="29">
        <f t="shared" si="48"/>
      </c>
      <c r="AE115" s="12">
        <f t="shared" si="51"/>
        <v>-1</v>
      </c>
      <c r="AF115" s="9">
        <f t="shared" si="49"/>
        <v>71</v>
      </c>
      <c r="AG115" s="24">
        <f t="shared" si="52"/>
        <v>-70</v>
      </c>
      <c r="AH115" s="24">
        <f t="shared" si="52"/>
        <v>-73</v>
      </c>
    </row>
    <row r="116" spans="1:34" ht="12.75">
      <c r="A116" s="30">
        <f t="shared" si="35"/>
        <v>-18</v>
      </c>
      <c r="B116" s="28">
        <f t="shared" si="36"/>
        <v>-457.2</v>
      </c>
      <c r="C116" s="67">
        <f t="shared" si="37"/>
      </c>
      <c r="D116" s="30">
        <f t="shared" si="28"/>
      </c>
      <c r="E116" s="67">
        <f t="shared" si="38"/>
      </c>
      <c r="F116" s="67">
        <f t="shared" si="29"/>
      </c>
      <c r="G116" s="67">
        <f t="shared" si="39"/>
      </c>
      <c r="H116" s="29">
        <f t="shared" si="30"/>
      </c>
      <c r="I116" s="29">
        <f t="shared" si="31"/>
      </c>
      <c r="J116" s="29">
        <f t="shared" si="40"/>
      </c>
      <c r="K116" s="29">
        <f t="shared" si="41"/>
      </c>
      <c r="L116" s="68">
        <f t="shared" si="32"/>
      </c>
      <c r="M116" s="29">
        <f t="shared" si="42"/>
      </c>
      <c r="N116" s="68">
        <f t="shared" si="33"/>
      </c>
      <c r="O116" s="29">
        <f t="shared" si="43"/>
      </c>
      <c r="P116" s="29">
        <f t="shared" si="34"/>
      </c>
      <c r="Q116" s="29">
        <f t="shared" si="44"/>
      </c>
      <c r="R116" s="29">
        <f t="shared" si="45"/>
      </c>
      <c r="S116" s="29">
        <f t="shared" si="46"/>
      </c>
      <c r="T116" s="29" t="str">
        <f t="shared" si="47"/>
        <v> </v>
      </c>
      <c r="U116" s="29">
        <f t="shared" si="48"/>
      </c>
      <c r="AE116" s="12">
        <f t="shared" si="51"/>
        <v>-1</v>
      </c>
      <c r="AF116" s="9">
        <f t="shared" si="49"/>
        <v>72</v>
      </c>
      <c r="AG116" s="24">
        <f t="shared" si="52"/>
        <v>-71</v>
      </c>
      <c r="AH116" s="24">
        <f t="shared" si="52"/>
        <v>-74</v>
      </c>
    </row>
    <row r="117" spans="1:34" ht="12.75">
      <c r="A117" s="30">
        <f t="shared" si="35"/>
        <v>-19</v>
      </c>
      <c r="B117" s="28">
        <f t="shared" si="36"/>
        <v>-482.59999999999997</v>
      </c>
      <c r="C117" s="67">
        <f t="shared" si="37"/>
      </c>
      <c r="D117" s="30">
        <f t="shared" si="28"/>
      </c>
      <c r="E117" s="67">
        <f t="shared" si="38"/>
      </c>
      <c r="F117" s="67">
        <f t="shared" si="29"/>
      </c>
      <c r="G117" s="67">
        <f t="shared" si="39"/>
      </c>
      <c r="H117" s="29">
        <f t="shared" si="30"/>
      </c>
      <c r="I117" s="29">
        <f t="shared" si="31"/>
      </c>
      <c r="J117" s="29">
        <f t="shared" si="40"/>
      </c>
      <c r="K117" s="29">
        <f t="shared" si="41"/>
      </c>
      <c r="L117" s="68">
        <f t="shared" si="32"/>
      </c>
      <c r="M117" s="29">
        <f t="shared" si="42"/>
      </c>
      <c r="N117" s="68">
        <f t="shared" si="33"/>
      </c>
      <c r="O117" s="29">
        <f t="shared" si="43"/>
      </c>
      <c r="P117" s="29">
        <f t="shared" si="34"/>
      </c>
      <c r="Q117" s="29">
        <f t="shared" si="44"/>
      </c>
      <c r="R117" s="29">
        <f t="shared" si="45"/>
      </c>
      <c r="S117" s="29">
        <f t="shared" si="46"/>
      </c>
      <c r="T117" s="29" t="str">
        <f t="shared" si="47"/>
        <v> </v>
      </c>
      <c r="U117" s="29">
        <f t="shared" si="48"/>
      </c>
      <c r="AE117" s="12">
        <f t="shared" si="51"/>
        <v>-1</v>
      </c>
      <c r="AF117" s="9">
        <f t="shared" si="49"/>
        <v>73</v>
      </c>
      <c r="AG117" s="24">
        <f t="shared" si="52"/>
        <v>-72</v>
      </c>
      <c r="AH117" s="24">
        <f t="shared" si="52"/>
        <v>-75</v>
      </c>
    </row>
    <row r="118" spans="1:34" ht="12.75">
      <c r="A118" s="30">
        <f t="shared" si="35"/>
        <v>-20</v>
      </c>
      <c r="B118" s="28">
        <f t="shared" si="36"/>
        <v>-508</v>
      </c>
      <c r="C118" s="67">
        <f t="shared" si="37"/>
      </c>
      <c r="D118" s="30">
        <f t="shared" si="28"/>
      </c>
      <c r="E118" s="67">
        <f t="shared" si="38"/>
      </c>
      <c r="F118" s="67">
        <f t="shared" si="29"/>
      </c>
      <c r="G118" s="67">
        <f t="shared" si="39"/>
      </c>
      <c r="H118" s="29">
        <f t="shared" si="30"/>
      </c>
      <c r="I118" s="29">
        <f t="shared" si="31"/>
      </c>
      <c r="J118" s="29">
        <f t="shared" si="40"/>
      </c>
      <c r="K118" s="29">
        <f t="shared" si="41"/>
      </c>
      <c r="L118" s="68">
        <f t="shared" si="32"/>
      </c>
      <c r="M118" s="29">
        <f t="shared" si="42"/>
      </c>
      <c r="N118" s="68">
        <f t="shared" si="33"/>
      </c>
      <c r="O118" s="29">
        <f t="shared" si="43"/>
      </c>
      <c r="P118" s="29">
        <f t="shared" si="34"/>
      </c>
      <c r="Q118" s="29">
        <f t="shared" si="44"/>
      </c>
      <c r="R118" s="29">
        <f t="shared" si="45"/>
      </c>
      <c r="S118" s="29">
        <f t="shared" si="46"/>
      </c>
      <c r="T118" s="29" t="str">
        <f t="shared" si="47"/>
        <v> </v>
      </c>
      <c r="U118" s="29">
        <f t="shared" si="48"/>
      </c>
      <c r="AE118" s="12">
        <f t="shared" si="51"/>
        <v>-1</v>
      </c>
      <c r="AF118" s="9">
        <f t="shared" si="49"/>
        <v>74</v>
      </c>
      <c r="AG118" s="24">
        <f t="shared" si="52"/>
        <v>-73</v>
      </c>
      <c r="AH118" s="24">
        <f t="shared" si="52"/>
        <v>-76</v>
      </c>
    </row>
    <row r="119" spans="1:34" ht="12.75">
      <c r="A119" s="30">
        <f t="shared" si="35"/>
        <v>-21</v>
      </c>
      <c r="B119" s="28">
        <f t="shared" si="36"/>
        <v>-533.4</v>
      </c>
      <c r="C119" s="67">
        <f t="shared" si="37"/>
      </c>
      <c r="D119" s="30">
        <f t="shared" si="28"/>
      </c>
      <c r="E119" s="67">
        <f t="shared" si="38"/>
      </c>
      <c r="F119" s="67">
        <f t="shared" si="29"/>
      </c>
      <c r="G119" s="67">
        <f t="shared" si="39"/>
      </c>
      <c r="H119" s="29">
        <f t="shared" si="30"/>
      </c>
      <c r="I119" s="29">
        <f t="shared" si="31"/>
      </c>
      <c r="J119" s="29">
        <f t="shared" si="40"/>
      </c>
      <c r="K119" s="29">
        <f t="shared" si="41"/>
      </c>
      <c r="L119" s="68">
        <f t="shared" si="32"/>
      </c>
      <c r="M119" s="29">
        <f t="shared" si="42"/>
      </c>
      <c r="N119" s="68">
        <f t="shared" si="33"/>
      </c>
      <c r="O119" s="29">
        <f t="shared" si="43"/>
      </c>
      <c r="P119" s="29">
        <f t="shared" si="34"/>
      </c>
      <c r="Q119" s="29">
        <f t="shared" si="44"/>
      </c>
      <c r="R119" s="29">
        <f t="shared" si="45"/>
      </c>
      <c r="S119" s="29">
        <f t="shared" si="46"/>
      </c>
      <c r="T119" s="29" t="str">
        <f t="shared" si="47"/>
        <v> </v>
      </c>
      <c r="U119" s="29">
        <f t="shared" si="48"/>
      </c>
      <c r="AE119" s="12">
        <f t="shared" si="51"/>
        <v>-1</v>
      </c>
      <c r="AF119" s="9">
        <f t="shared" si="49"/>
        <v>75</v>
      </c>
      <c r="AG119" s="24">
        <f t="shared" si="52"/>
        <v>-74</v>
      </c>
      <c r="AH119" s="24">
        <f t="shared" si="52"/>
        <v>-77</v>
      </c>
    </row>
    <row r="120" spans="1:34" ht="12.75">
      <c r="A120" s="30">
        <f t="shared" si="35"/>
        <v>-22</v>
      </c>
      <c r="B120" s="28">
        <f t="shared" si="36"/>
        <v>-558.8</v>
      </c>
      <c r="C120" s="67">
        <f t="shared" si="37"/>
      </c>
      <c r="D120" s="30">
        <f t="shared" si="28"/>
      </c>
      <c r="E120" s="67">
        <f t="shared" si="38"/>
      </c>
      <c r="F120" s="67">
        <f t="shared" si="29"/>
      </c>
      <c r="G120" s="67">
        <f t="shared" si="39"/>
      </c>
      <c r="H120" s="29">
        <f t="shared" si="30"/>
      </c>
      <c r="I120" s="29">
        <f t="shared" si="31"/>
      </c>
      <c r="J120" s="29">
        <f t="shared" si="40"/>
      </c>
      <c r="K120" s="29">
        <f t="shared" si="41"/>
      </c>
      <c r="L120" s="68">
        <f t="shared" si="32"/>
      </c>
      <c r="M120" s="29">
        <f t="shared" si="42"/>
      </c>
      <c r="N120" s="68">
        <f t="shared" si="33"/>
      </c>
      <c r="O120" s="29">
        <f t="shared" si="43"/>
      </c>
      <c r="P120" s="29">
        <f t="shared" si="34"/>
      </c>
      <c r="Q120" s="29">
        <f t="shared" si="44"/>
      </c>
      <c r="R120" s="29">
        <f t="shared" si="45"/>
      </c>
      <c r="S120" s="29">
        <f t="shared" si="46"/>
      </c>
      <c r="T120" s="29" t="str">
        <f t="shared" si="47"/>
        <v> </v>
      </c>
      <c r="U120" s="29">
        <f t="shared" si="48"/>
      </c>
      <c r="AE120" s="12">
        <f t="shared" si="51"/>
        <v>-1</v>
      </c>
      <c r="AF120" s="9">
        <f t="shared" si="49"/>
        <v>76</v>
      </c>
      <c r="AG120" s="24">
        <f t="shared" si="52"/>
        <v>-75</v>
      </c>
      <c r="AH120" s="24">
        <f t="shared" si="52"/>
        <v>-78</v>
      </c>
    </row>
    <row r="121" spans="1:34" ht="12.75">
      <c r="A121" s="30">
        <f t="shared" si="35"/>
        <v>-23</v>
      </c>
      <c r="B121" s="28">
        <f t="shared" si="36"/>
        <v>-584.1999999999999</v>
      </c>
      <c r="C121" s="67">
        <f t="shared" si="37"/>
      </c>
      <c r="D121" s="30">
        <f t="shared" si="28"/>
      </c>
      <c r="E121" s="67">
        <f t="shared" si="38"/>
      </c>
      <c r="F121" s="67">
        <f t="shared" si="29"/>
      </c>
      <c r="G121" s="67">
        <f t="shared" si="39"/>
      </c>
      <c r="H121" s="29">
        <f t="shared" si="30"/>
      </c>
      <c r="I121" s="29">
        <f t="shared" si="31"/>
      </c>
      <c r="J121" s="29">
        <f t="shared" si="40"/>
      </c>
      <c r="K121" s="29">
        <f t="shared" si="41"/>
      </c>
      <c r="L121" s="68">
        <f t="shared" si="32"/>
      </c>
      <c r="M121" s="29">
        <f t="shared" si="42"/>
      </c>
      <c r="N121" s="68">
        <f t="shared" si="33"/>
      </c>
      <c r="O121" s="29">
        <f t="shared" si="43"/>
      </c>
      <c r="P121" s="29">
        <f t="shared" si="34"/>
      </c>
      <c r="Q121" s="29">
        <f t="shared" si="44"/>
      </c>
      <c r="R121" s="29">
        <f t="shared" si="45"/>
      </c>
      <c r="S121" s="29">
        <f t="shared" si="46"/>
      </c>
      <c r="T121" s="29" t="str">
        <f t="shared" si="47"/>
        <v> </v>
      </c>
      <c r="U121" s="29">
        <f t="shared" si="48"/>
      </c>
      <c r="AE121" s="12">
        <f t="shared" si="51"/>
        <v>-1</v>
      </c>
      <c r="AF121" s="9">
        <f t="shared" si="49"/>
        <v>77</v>
      </c>
      <c r="AG121" s="24">
        <f t="shared" si="52"/>
        <v>-76</v>
      </c>
      <c r="AH121" s="24">
        <f t="shared" si="52"/>
        <v>-79</v>
      </c>
    </row>
    <row r="122" spans="1:34" ht="12.75">
      <c r="A122" s="30">
        <f t="shared" si="35"/>
        <v>-24</v>
      </c>
      <c r="B122" s="28">
        <f t="shared" si="36"/>
        <v>-609.5999999999999</v>
      </c>
      <c r="C122" s="67">
        <f t="shared" si="37"/>
      </c>
      <c r="D122" s="30">
        <f t="shared" si="28"/>
      </c>
      <c r="E122" s="67">
        <f t="shared" si="38"/>
      </c>
      <c r="F122" s="67">
        <f t="shared" si="29"/>
      </c>
      <c r="G122" s="67">
        <f t="shared" si="39"/>
      </c>
      <c r="H122" s="29">
        <f t="shared" si="30"/>
      </c>
      <c r="I122" s="29">
        <f t="shared" si="31"/>
      </c>
      <c r="J122" s="29">
        <f t="shared" si="40"/>
      </c>
      <c r="K122" s="29">
        <f t="shared" si="41"/>
      </c>
      <c r="L122" s="68">
        <f t="shared" si="32"/>
      </c>
      <c r="M122" s="29">
        <f t="shared" si="42"/>
      </c>
      <c r="N122" s="68">
        <f t="shared" si="33"/>
      </c>
      <c r="O122" s="29">
        <f t="shared" si="43"/>
      </c>
      <c r="P122" s="29">
        <f t="shared" si="34"/>
      </c>
      <c r="Q122" s="29">
        <f t="shared" si="44"/>
      </c>
      <c r="R122" s="29">
        <f t="shared" si="45"/>
      </c>
      <c r="S122" s="29">
        <f t="shared" si="46"/>
      </c>
      <c r="T122" s="29" t="str">
        <f t="shared" si="47"/>
        <v> </v>
      </c>
      <c r="U122" s="29">
        <f t="shared" si="48"/>
      </c>
      <c r="AE122" s="12">
        <f t="shared" si="51"/>
        <v>-1</v>
      </c>
      <c r="AF122" s="9">
        <f t="shared" si="49"/>
        <v>78</v>
      </c>
      <c r="AG122" s="24">
        <f t="shared" si="52"/>
        <v>-77</v>
      </c>
      <c r="AH122" s="24">
        <f t="shared" si="52"/>
        <v>-80</v>
      </c>
    </row>
    <row r="123" spans="1:34" ht="12.75">
      <c r="A123" s="30">
        <f t="shared" si="35"/>
        <v>-25</v>
      </c>
      <c r="B123" s="28">
        <f t="shared" si="36"/>
        <v>-635</v>
      </c>
      <c r="C123" s="67">
        <f t="shared" si="37"/>
      </c>
      <c r="D123" s="30">
        <f t="shared" si="28"/>
      </c>
      <c r="E123" s="67">
        <f t="shared" si="38"/>
      </c>
      <c r="F123" s="67">
        <f t="shared" si="29"/>
      </c>
      <c r="G123" s="67">
        <f t="shared" si="39"/>
      </c>
      <c r="H123" s="29">
        <f t="shared" si="30"/>
      </c>
      <c r="I123" s="29">
        <f t="shared" si="31"/>
      </c>
      <c r="J123" s="29">
        <f t="shared" si="40"/>
      </c>
      <c r="K123" s="29">
        <f t="shared" si="41"/>
      </c>
      <c r="L123" s="68">
        <f t="shared" si="32"/>
      </c>
      <c r="M123" s="29">
        <f t="shared" si="42"/>
      </c>
      <c r="N123" s="68">
        <f t="shared" si="33"/>
      </c>
      <c r="O123" s="29">
        <f t="shared" si="43"/>
      </c>
      <c r="P123" s="29">
        <f t="shared" si="34"/>
      </c>
      <c r="Q123" s="29">
        <f t="shared" si="44"/>
      </c>
      <c r="R123" s="29">
        <f t="shared" si="45"/>
      </c>
      <c r="S123" s="29">
        <f t="shared" si="46"/>
      </c>
      <c r="T123" s="29" t="str">
        <f t="shared" si="47"/>
        <v> </v>
      </c>
      <c r="U123" s="29">
        <f t="shared" si="48"/>
      </c>
      <c r="AE123" s="12">
        <f t="shared" si="51"/>
        <v>-1</v>
      </c>
      <c r="AF123" s="9">
        <f t="shared" si="49"/>
        <v>79</v>
      </c>
      <c r="AG123" s="24">
        <f t="shared" si="52"/>
        <v>-78</v>
      </c>
      <c r="AH123" s="24">
        <f t="shared" si="52"/>
        <v>-81</v>
      </c>
    </row>
    <row r="124" spans="1:34" ht="12.75">
      <c r="A124" s="30">
        <f t="shared" si="35"/>
        <v>-26</v>
      </c>
      <c r="B124" s="28">
        <f t="shared" si="36"/>
        <v>-660.4</v>
      </c>
      <c r="C124" s="67">
        <f t="shared" si="37"/>
      </c>
      <c r="D124" s="30">
        <f t="shared" si="28"/>
      </c>
      <c r="E124" s="67">
        <f t="shared" si="38"/>
      </c>
      <c r="F124" s="67">
        <f t="shared" si="29"/>
      </c>
      <c r="G124" s="67">
        <f t="shared" si="39"/>
      </c>
      <c r="H124" s="29">
        <f t="shared" si="30"/>
      </c>
      <c r="I124" s="29">
        <f t="shared" si="31"/>
      </c>
      <c r="J124" s="29">
        <f t="shared" si="40"/>
      </c>
      <c r="K124" s="29">
        <f t="shared" si="41"/>
      </c>
      <c r="L124" s="68">
        <f t="shared" si="32"/>
      </c>
      <c r="M124" s="29">
        <f t="shared" si="42"/>
      </c>
      <c r="N124" s="68">
        <f t="shared" si="33"/>
      </c>
      <c r="O124" s="29">
        <f t="shared" si="43"/>
      </c>
      <c r="P124" s="29">
        <f t="shared" si="34"/>
      </c>
      <c r="Q124" s="29">
        <f t="shared" si="44"/>
      </c>
      <c r="R124" s="29">
        <f t="shared" si="45"/>
      </c>
      <c r="S124" s="29">
        <f t="shared" si="46"/>
      </c>
      <c r="T124" s="29" t="str">
        <f t="shared" si="47"/>
        <v> </v>
      </c>
      <c r="U124" s="29">
        <f t="shared" si="48"/>
      </c>
      <c r="AE124" s="12">
        <f t="shared" si="51"/>
        <v>-1</v>
      </c>
      <c r="AF124" s="9">
        <f t="shared" si="49"/>
        <v>80</v>
      </c>
      <c r="AG124" s="24">
        <f t="shared" si="52"/>
        <v>-79</v>
      </c>
      <c r="AH124" s="24">
        <f t="shared" si="52"/>
        <v>-82</v>
      </c>
    </row>
    <row r="125" spans="1:34" ht="12.75">
      <c r="A125" s="30">
        <f t="shared" si="35"/>
        <v>-27</v>
      </c>
      <c r="B125" s="28">
        <f t="shared" si="36"/>
        <v>-685.8</v>
      </c>
      <c r="C125" s="67">
        <f t="shared" si="37"/>
      </c>
      <c r="D125" s="30">
        <f t="shared" si="28"/>
      </c>
      <c r="E125" s="67">
        <f t="shared" si="38"/>
      </c>
      <c r="F125" s="67">
        <f t="shared" si="29"/>
      </c>
      <c r="G125" s="67">
        <f t="shared" si="39"/>
      </c>
      <c r="H125" s="29">
        <f t="shared" si="30"/>
      </c>
      <c r="I125" s="29">
        <f t="shared" si="31"/>
      </c>
      <c r="J125" s="29">
        <f t="shared" si="40"/>
      </c>
      <c r="K125" s="29">
        <f t="shared" si="41"/>
      </c>
      <c r="L125" s="68">
        <f t="shared" si="32"/>
      </c>
      <c r="M125" s="29">
        <f t="shared" si="42"/>
      </c>
      <c r="N125" s="68">
        <f t="shared" si="33"/>
      </c>
      <c r="O125" s="29">
        <f t="shared" si="43"/>
      </c>
      <c r="P125" s="29">
        <f t="shared" si="34"/>
      </c>
      <c r="Q125" s="29">
        <f t="shared" si="44"/>
      </c>
      <c r="R125" s="29">
        <f t="shared" si="45"/>
      </c>
      <c r="S125" s="29">
        <f t="shared" si="46"/>
      </c>
      <c r="T125" s="29" t="str">
        <f t="shared" si="47"/>
        <v> </v>
      </c>
      <c r="U125" s="29">
        <f t="shared" si="48"/>
      </c>
      <c r="AE125" s="12">
        <f t="shared" si="51"/>
        <v>-1</v>
      </c>
      <c r="AF125" s="9">
        <f t="shared" si="49"/>
        <v>81</v>
      </c>
      <c r="AG125" s="24">
        <f t="shared" si="52"/>
        <v>-80</v>
      </c>
      <c r="AH125" s="24">
        <f t="shared" si="52"/>
        <v>-83</v>
      </c>
    </row>
    <row r="126" spans="1:34" ht="12.75">
      <c r="A126" s="30">
        <f t="shared" si="35"/>
        <v>-28</v>
      </c>
      <c r="B126" s="28">
        <f t="shared" si="36"/>
        <v>-711.1999999999999</v>
      </c>
      <c r="C126" s="67">
        <f t="shared" si="37"/>
      </c>
      <c r="D126" s="30">
        <f t="shared" si="28"/>
      </c>
      <c r="E126" s="67">
        <f t="shared" si="38"/>
      </c>
      <c r="F126" s="67">
        <f t="shared" si="29"/>
      </c>
      <c r="G126" s="67">
        <f t="shared" si="39"/>
      </c>
      <c r="H126" s="29">
        <f t="shared" si="30"/>
      </c>
      <c r="I126" s="29">
        <f t="shared" si="31"/>
      </c>
      <c r="J126" s="29">
        <f t="shared" si="40"/>
      </c>
      <c r="K126" s="29">
        <f t="shared" si="41"/>
      </c>
      <c r="L126" s="68">
        <f t="shared" si="32"/>
      </c>
      <c r="M126" s="29">
        <f t="shared" si="42"/>
      </c>
      <c r="N126" s="68">
        <f t="shared" si="33"/>
      </c>
      <c r="O126" s="29">
        <f t="shared" si="43"/>
      </c>
      <c r="P126" s="29">
        <f t="shared" si="34"/>
      </c>
      <c r="Q126" s="29">
        <f t="shared" si="44"/>
      </c>
      <c r="R126" s="29">
        <f t="shared" si="45"/>
      </c>
      <c r="S126" s="29">
        <f t="shared" si="46"/>
      </c>
      <c r="T126" s="29" t="str">
        <f t="shared" si="47"/>
        <v> </v>
      </c>
      <c r="U126" s="29">
        <f t="shared" si="48"/>
      </c>
      <c r="AE126" s="12">
        <f t="shared" si="51"/>
        <v>-1</v>
      </c>
      <c r="AF126" s="9">
        <f t="shared" si="49"/>
        <v>82</v>
      </c>
      <c r="AG126" s="24">
        <f t="shared" si="52"/>
        <v>-81</v>
      </c>
      <c r="AH126" s="24">
        <f t="shared" si="52"/>
        <v>-84</v>
      </c>
    </row>
    <row r="127" spans="1:34" ht="12.75">
      <c r="A127" s="30">
        <f t="shared" si="35"/>
        <v>-29</v>
      </c>
      <c r="B127" s="28">
        <f t="shared" si="36"/>
        <v>-736.5999999999999</v>
      </c>
      <c r="C127" s="67">
        <f t="shared" si="37"/>
      </c>
      <c r="D127" s="30">
        <f t="shared" si="28"/>
      </c>
      <c r="E127" s="67">
        <f t="shared" si="38"/>
      </c>
      <c r="F127" s="67">
        <f t="shared" si="29"/>
      </c>
      <c r="G127" s="67">
        <f t="shared" si="39"/>
      </c>
      <c r="H127" s="29">
        <f t="shared" si="30"/>
      </c>
      <c r="I127" s="29">
        <f t="shared" si="31"/>
      </c>
      <c r="J127" s="29">
        <f t="shared" si="40"/>
      </c>
      <c r="K127" s="29">
        <f t="shared" si="41"/>
      </c>
      <c r="L127" s="68">
        <f t="shared" si="32"/>
      </c>
      <c r="M127" s="29">
        <f t="shared" si="42"/>
      </c>
      <c r="N127" s="68">
        <f t="shared" si="33"/>
      </c>
      <c r="O127" s="29">
        <f t="shared" si="43"/>
      </c>
      <c r="P127" s="29">
        <f t="shared" si="34"/>
      </c>
      <c r="Q127" s="29">
        <f t="shared" si="44"/>
      </c>
      <c r="R127" s="29">
        <f t="shared" si="45"/>
      </c>
      <c r="S127" s="29">
        <f t="shared" si="46"/>
      </c>
      <c r="T127" s="29" t="str">
        <f t="shared" si="47"/>
        <v> </v>
      </c>
      <c r="U127" s="29">
        <f t="shared" si="48"/>
      </c>
      <c r="AE127" s="12">
        <f t="shared" si="51"/>
        <v>-1</v>
      </c>
      <c r="AF127" s="9">
        <f t="shared" si="49"/>
        <v>83</v>
      </c>
      <c r="AG127" s="24">
        <f t="shared" si="52"/>
        <v>-82</v>
      </c>
      <c r="AH127" s="24">
        <f t="shared" si="52"/>
        <v>-85</v>
      </c>
    </row>
    <row r="128" spans="1:34" ht="12.75">
      <c r="A128" s="30">
        <f t="shared" si="35"/>
        <v>-30</v>
      </c>
      <c r="B128" s="28">
        <f t="shared" si="36"/>
        <v>-762</v>
      </c>
      <c r="C128" s="67">
        <f t="shared" si="37"/>
      </c>
      <c r="D128" s="30">
        <f t="shared" si="28"/>
      </c>
      <c r="E128" s="67">
        <f t="shared" si="38"/>
      </c>
      <c r="F128" s="67">
        <f t="shared" si="29"/>
      </c>
      <c r="G128" s="67">
        <f t="shared" si="39"/>
      </c>
      <c r="H128" s="29">
        <f t="shared" si="30"/>
      </c>
      <c r="I128" s="29">
        <f t="shared" si="31"/>
      </c>
      <c r="J128" s="29">
        <f t="shared" si="40"/>
      </c>
      <c r="K128" s="29">
        <f t="shared" si="41"/>
      </c>
      <c r="L128" s="68">
        <f t="shared" si="32"/>
      </c>
      <c r="M128" s="29">
        <f t="shared" si="42"/>
      </c>
      <c r="N128" s="68">
        <f t="shared" si="33"/>
      </c>
      <c r="O128" s="29">
        <f t="shared" si="43"/>
      </c>
      <c r="P128" s="29">
        <f t="shared" si="34"/>
      </c>
      <c r="Q128" s="29">
        <f t="shared" si="44"/>
      </c>
      <c r="R128" s="29">
        <f t="shared" si="45"/>
      </c>
      <c r="S128" s="29">
        <f t="shared" si="46"/>
      </c>
      <c r="T128" s="29" t="str">
        <f t="shared" si="47"/>
        <v> </v>
      </c>
      <c r="U128" s="29">
        <f t="shared" si="48"/>
      </c>
      <c r="AE128" s="12">
        <f t="shared" si="51"/>
        <v>-1</v>
      </c>
      <c r="AF128" s="9">
        <f t="shared" si="49"/>
        <v>84</v>
      </c>
      <c r="AG128" s="24">
        <f t="shared" si="52"/>
        <v>-83</v>
      </c>
      <c r="AH128" s="24">
        <f t="shared" si="52"/>
        <v>-86</v>
      </c>
    </row>
    <row r="129" spans="1:34" ht="12.75">
      <c r="A129" s="30">
        <f t="shared" si="35"/>
        <v>-31</v>
      </c>
      <c r="B129" s="28">
        <f t="shared" si="36"/>
        <v>-787.4</v>
      </c>
      <c r="C129" s="67">
        <f t="shared" si="37"/>
      </c>
      <c r="D129" s="30">
        <f t="shared" si="28"/>
      </c>
      <c r="E129" s="67">
        <f t="shared" si="38"/>
      </c>
      <c r="F129" s="67">
        <f t="shared" si="29"/>
      </c>
      <c r="G129" s="67">
        <f t="shared" si="39"/>
      </c>
      <c r="H129" s="29">
        <f t="shared" si="30"/>
      </c>
      <c r="I129" s="29">
        <f t="shared" si="31"/>
      </c>
      <c r="J129" s="29">
        <f t="shared" si="40"/>
      </c>
      <c r="K129" s="29">
        <f t="shared" si="41"/>
      </c>
      <c r="L129" s="68">
        <f t="shared" si="32"/>
      </c>
      <c r="M129" s="29">
        <f t="shared" si="42"/>
      </c>
      <c r="N129" s="68">
        <f t="shared" si="33"/>
      </c>
      <c r="O129" s="29">
        <f t="shared" si="43"/>
      </c>
      <c r="P129" s="29">
        <f t="shared" si="34"/>
      </c>
      <c r="Q129" s="29">
        <f t="shared" si="44"/>
      </c>
      <c r="R129" s="29">
        <f t="shared" si="45"/>
      </c>
      <c r="S129" s="29">
        <f t="shared" si="46"/>
      </c>
      <c r="T129" s="29" t="str">
        <f t="shared" si="47"/>
        <v> </v>
      </c>
      <c r="U129" s="29">
        <f t="shared" si="48"/>
      </c>
      <c r="AE129" s="12">
        <f t="shared" si="51"/>
        <v>-1</v>
      </c>
      <c r="AF129" s="9">
        <f>IF(AF128&gt;=1,AF128+1,IF(AG129=0,1,-1))</f>
        <v>85</v>
      </c>
      <c r="AG129" s="24">
        <f>AG128-1</f>
        <v>-84</v>
      </c>
      <c r="AH129" s="24">
        <f>AH128-1</f>
        <v>-87</v>
      </c>
    </row>
    <row r="130" spans="1:34" ht="12.75">
      <c r="A130" s="30">
        <f t="shared" si="35"/>
        <v>-32</v>
      </c>
      <c r="B130" s="28">
        <f t="shared" si="36"/>
        <v>-812.8</v>
      </c>
      <c r="C130" s="67">
        <f t="shared" si="37"/>
      </c>
      <c r="D130" s="30">
        <f t="shared" si="28"/>
      </c>
      <c r="E130" s="67">
        <f t="shared" si="38"/>
      </c>
      <c r="F130" s="67">
        <f t="shared" si="29"/>
      </c>
      <c r="G130" s="67">
        <f t="shared" si="39"/>
      </c>
      <c r="H130" s="29">
        <f t="shared" si="30"/>
      </c>
      <c r="I130" s="29">
        <f t="shared" si="31"/>
      </c>
      <c r="J130" s="29">
        <f t="shared" si="40"/>
      </c>
      <c r="K130" s="29">
        <f t="shared" si="41"/>
      </c>
      <c r="L130" s="68">
        <f t="shared" si="32"/>
      </c>
      <c r="M130" s="29">
        <f t="shared" si="42"/>
      </c>
      <c r="N130" s="68">
        <f t="shared" si="33"/>
      </c>
      <c r="O130" s="29">
        <f t="shared" si="43"/>
      </c>
      <c r="P130" s="29">
        <f t="shared" si="34"/>
      </c>
      <c r="Q130" s="29">
        <f t="shared" si="44"/>
      </c>
      <c r="R130" s="29">
        <f t="shared" si="45"/>
      </c>
      <c r="S130" s="29">
        <f t="shared" si="46"/>
      </c>
      <c r="T130" s="29" t="str">
        <f t="shared" si="47"/>
        <v> </v>
      </c>
      <c r="U130" s="29">
        <f t="shared" si="48"/>
      </c>
      <c r="AE130" s="12">
        <f t="shared" si="51"/>
        <v>-1</v>
      </c>
      <c r="AF130" s="9">
        <f aca="true" t="shared" si="53" ref="AF130:AF167">IF(AF129&gt;=1,AF129+1,IF(AG130=0,1,-1))</f>
        <v>86</v>
      </c>
      <c r="AG130" s="24">
        <f aca="true" t="shared" si="54" ref="AG130:AH145">AG129-1</f>
        <v>-85</v>
      </c>
      <c r="AH130" s="24">
        <f t="shared" si="54"/>
        <v>-88</v>
      </c>
    </row>
    <row r="131" spans="1:34" ht="12.75">
      <c r="A131" s="30">
        <f t="shared" si="35"/>
        <v>-33</v>
      </c>
      <c r="B131" s="28">
        <f t="shared" si="36"/>
        <v>-838.1999999999999</v>
      </c>
      <c r="C131" s="67">
        <f t="shared" si="37"/>
      </c>
      <c r="D131" s="30">
        <f t="shared" si="28"/>
      </c>
      <c r="E131" s="67">
        <f t="shared" si="38"/>
      </c>
      <c r="F131" s="67">
        <f t="shared" si="29"/>
      </c>
      <c r="G131" s="67">
        <f t="shared" si="39"/>
      </c>
      <c r="H131" s="29">
        <f t="shared" si="30"/>
      </c>
      <c r="I131" s="29">
        <f t="shared" si="31"/>
      </c>
      <c r="J131" s="29">
        <f t="shared" si="40"/>
      </c>
      <c r="K131" s="29">
        <f t="shared" si="41"/>
      </c>
      <c r="L131" s="68">
        <f t="shared" si="32"/>
      </c>
      <c r="M131" s="29">
        <f t="shared" si="42"/>
      </c>
      <c r="N131" s="68">
        <f t="shared" si="33"/>
      </c>
      <c r="O131" s="29">
        <f t="shared" si="43"/>
      </c>
      <c r="P131" s="29">
        <f t="shared" si="34"/>
      </c>
      <c r="Q131" s="29">
        <f t="shared" si="44"/>
      </c>
      <c r="R131" s="29">
        <f t="shared" si="45"/>
      </c>
      <c r="S131" s="29">
        <f t="shared" si="46"/>
      </c>
      <c r="T131" s="29" t="str">
        <f t="shared" si="47"/>
        <v> </v>
      </c>
      <c r="U131" s="29">
        <f t="shared" si="48"/>
      </c>
      <c r="AE131" s="12">
        <f t="shared" si="51"/>
        <v>-1</v>
      </c>
      <c r="AF131" s="9">
        <f t="shared" si="53"/>
        <v>87</v>
      </c>
      <c r="AG131" s="24">
        <f t="shared" si="54"/>
        <v>-86</v>
      </c>
      <c r="AH131" s="24">
        <f t="shared" si="54"/>
        <v>-89</v>
      </c>
    </row>
    <row r="132" spans="1:34" ht="12.75">
      <c r="A132" s="30">
        <f t="shared" si="35"/>
        <v>-34</v>
      </c>
      <c r="B132" s="28">
        <f t="shared" si="36"/>
        <v>-863.5999999999999</v>
      </c>
      <c r="C132" s="67">
        <f t="shared" si="37"/>
      </c>
      <c r="D132" s="30">
        <f t="shared" si="28"/>
      </c>
      <c r="E132" s="67">
        <f t="shared" si="38"/>
      </c>
      <c r="F132" s="67">
        <f t="shared" si="29"/>
      </c>
      <c r="G132" s="67">
        <f t="shared" si="39"/>
      </c>
      <c r="H132" s="29">
        <f t="shared" si="30"/>
      </c>
      <c r="I132" s="29">
        <f t="shared" si="31"/>
      </c>
      <c r="J132" s="29">
        <f t="shared" si="40"/>
      </c>
      <c r="K132" s="29">
        <f t="shared" si="41"/>
      </c>
      <c r="L132" s="68">
        <f t="shared" si="32"/>
      </c>
      <c r="M132" s="29">
        <f t="shared" si="42"/>
      </c>
      <c r="N132" s="68">
        <f t="shared" si="33"/>
      </c>
      <c r="O132" s="29">
        <f t="shared" si="43"/>
      </c>
      <c r="P132" s="29">
        <f t="shared" si="34"/>
      </c>
      <c r="Q132" s="29">
        <f t="shared" si="44"/>
      </c>
      <c r="R132" s="29">
        <f t="shared" si="45"/>
      </c>
      <c r="S132" s="29">
        <f t="shared" si="46"/>
      </c>
      <c r="T132" s="29" t="str">
        <f t="shared" si="47"/>
        <v> </v>
      </c>
      <c r="U132" s="29">
        <f t="shared" si="48"/>
      </c>
      <c r="AE132" s="12">
        <f t="shared" si="51"/>
        <v>-1</v>
      </c>
      <c r="AF132" s="9">
        <f t="shared" si="53"/>
        <v>88</v>
      </c>
      <c r="AG132" s="24">
        <f t="shared" si="54"/>
        <v>-87</v>
      </c>
      <c r="AH132" s="24">
        <f t="shared" si="54"/>
        <v>-90</v>
      </c>
    </row>
    <row r="133" spans="1:34" ht="12.75">
      <c r="A133" s="30">
        <f t="shared" si="35"/>
        <v>-35</v>
      </c>
      <c r="B133" s="28">
        <f t="shared" si="36"/>
        <v>-889</v>
      </c>
      <c r="C133" s="67">
        <f t="shared" si="37"/>
      </c>
      <c r="D133" s="30">
        <f t="shared" si="28"/>
      </c>
      <c r="E133" s="67">
        <f t="shared" si="38"/>
      </c>
      <c r="F133" s="67">
        <f t="shared" si="29"/>
      </c>
      <c r="G133" s="67">
        <f t="shared" si="39"/>
      </c>
      <c r="H133" s="29">
        <f t="shared" si="30"/>
      </c>
      <c r="I133" s="29">
        <f t="shared" si="31"/>
      </c>
      <c r="J133" s="29">
        <f t="shared" si="40"/>
      </c>
      <c r="K133" s="29">
        <f t="shared" si="41"/>
      </c>
      <c r="L133" s="68">
        <f t="shared" si="32"/>
      </c>
      <c r="M133" s="29">
        <f t="shared" si="42"/>
      </c>
      <c r="N133" s="68">
        <f t="shared" si="33"/>
      </c>
      <c r="O133" s="29">
        <f t="shared" si="43"/>
      </c>
      <c r="P133" s="29">
        <f t="shared" si="34"/>
      </c>
      <c r="Q133" s="29">
        <f t="shared" si="44"/>
      </c>
      <c r="R133" s="29">
        <f t="shared" si="45"/>
      </c>
      <c r="S133" s="29">
        <f t="shared" si="46"/>
      </c>
      <c r="T133" s="29" t="str">
        <f t="shared" si="47"/>
        <v> </v>
      </c>
      <c r="U133" s="29">
        <f t="shared" si="48"/>
      </c>
      <c r="AE133" s="12">
        <f t="shared" si="51"/>
        <v>-1</v>
      </c>
      <c r="AF133" s="9">
        <f t="shared" si="53"/>
        <v>89</v>
      </c>
      <c r="AG133" s="24">
        <f t="shared" si="54"/>
        <v>-88</v>
      </c>
      <c r="AH133" s="24">
        <f t="shared" si="54"/>
        <v>-91</v>
      </c>
    </row>
    <row r="134" spans="1:34" ht="12.75">
      <c r="A134" s="30">
        <f t="shared" si="35"/>
        <v>-36</v>
      </c>
      <c r="B134" s="28">
        <f t="shared" si="36"/>
        <v>-914.4</v>
      </c>
      <c r="C134" s="67">
        <f t="shared" si="37"/>
      </c>
      <c r="D134" s="30">
        <f t="shared" si="28"/>
      </c>
      <c r="E134" s="67">
        <f t="shared" si="38"/>
      </c>
      <c r="F134" s="67">
        <f t="shared" si="29"/>
      </c>
      <c r="G134" s="67">
        <f t="shared" si="39"/>
      </c>
      <c r="H134" s="29">
        <f t="shared" si="30"/>
      </c>
      <c r="I134" s="29">
        <f t="shared" si="31"/>
      </c>
      <c r="J134" s="29">
        <f t="shared" si="40"/>
      </c>
      <c r="K134" s="29">
        <f t="shared" si="41"/>
      </c>
      <c r="L134" s="68">
        <f t="shared" si="32"/>
      </c>
      <c r="M134" s="29">
        <f t="shared" si="42"/>
      </c>
      <c r="N134" s="68">
        <f t="shared" si="33"/>
      </c>
      <c r="O134" s="29">
        <f t="shared" si="43"/>
      </c>
      <c r="P134" s="29">
        <f t="shared" si="34"/>
      </c>
      <c r="Q134" s="29">
        <f t="shared" si="44"/>
      </c>
      <c r="R134" s="29">
        <f t="shared" si="45"/>
      </c>
      <c r="S134" s="29">
        <f t="shared" si="46"/>
      </c>
      <c r="T134" s="29" t="str">
        <f t="shared" si="47"/>
        <v> </v>
      </c>
      <c r="U134" s="29">
        <f t="shared" si="48"/>
      </c>
      <c r="AE134" s="12">
        <f t="shared" si="51"/>
        <v>-1</v>
      </c>
      <c r="AF134" s="9">
        <f t="shared" si="53"/>
        <v>90</v>
      </c>
      <c r="AG134" s="24">
        <f t="shared" si="54"/>
        <v>-89</v>
      </c>
      <c r="AH134" s="24">
        <f t="shared" si="54"/>
        <v>-92</v>
      </c>
    </row>
    <row r="135" spans="1:34" ht="12.75">
      <c r="A135" s="30">
        <f t="shared" si="35"/>
        <v>-37</v>
      </c>
      <c r="B135" s="28">
        <f t="shared" si="36"/>
        <v>-939.8</v>
      </c>
      <c r="C135" s="67">
        <f t="shared" si="37"/>
      </c>
      <c r="D135" s="30">
        <f t="shared" si="28"/>
      </c>
      <c r="E135" s="67">
        <f t="shared" si="38"/>
      </c>
      <c r="F135" s="67">
        <f t="shared" si="29"/>
      </c>
      <c r="G135" s="67">
        <f t="shared" si="39"/>
      </c>
      <c r="H135" s="29">
        <f t="shared" si="30"/>
      </c>
      <c r="I135" s="29">
        <f t="shared" si="31"/>
      </c>
      <c r="J135" s="29">
        <f t="shared" si="40"/>
      </c>
      <c r="K135" s="29">
        <f t="shared" si="41"/>
      </c>
      <c r="L135" s="68">
        <f t="shared" si="32"/>
      </c>
      <c r="M135" s="29">
        <f t="shared" si="42"/>
      </c>
      <c r="N135" s="68">
        <f t="shared" si="33"/>
      </c>
      <c r="O135" s="29">
        <f t="shared" si="43"/>
      </c>
      <c r="P135" s="29">
        <f t="shared" si="34"/>
      </c>
      <c r="Q135" s="29">
        <f t="shared" si="44"/>
      </c>
      <c r="R135" s="29">
        <f t="shared" si="45"/>
      </c>
      <c r="S135" s="29">
        <f t="shared" si="46"/>
      </c>
      <c r="T135" s="29" t="str">
        <f t="shared" si="47"/>
        <v> </v>
      </c>
      <c r="U135" s="29">
        <f t="shared" si="48"/>
      </c>
      <c r="AE135" s="12">
        <f t="shared" si="51"/>
        <v>-1</v>
      </c>
      <c r="AF135" s="9">
        <f t="shared" si="53"/>
        <v>91</v>
      </c>
      <c r="AG135" s="24">
        <f t="shared" si="54"/>
        <v>-90</v>
      </c>
      <c r="AH135" s="24">
        <f t="shared" si="54"/>
        <v>-93</v>
      </c>
    </row>
    <row r="136" spans="1:34" ht="12.75">
      <c r="A136" s="30">
        <f t="shared" si="35"/>
        <v>-38</v>
      </c>
      <c r="B136" s="28">
        <f t="shared" si="36"/>
        <v>-965.1999999999999</v>
      </c>
      <c r="C136" s="67">
        <f t="shared" si="37"/>
      </c>
      <c r="D136" s="30">
        <f t="shared" si="28"/>
      </c>
      <c r="E136" s="67">
        <f t="shared" si="38"/>
      </c>
      <c r="F136" s="67">
        <f t="shared" si="29"/>
      </c>
      <c r="G136" s="67">
        <f t="shared" si="39"/>
      </c>
      <c r="H136" s="29">
        <f t="shared" si="30"/>
      </c>
      <c r="I136" s="29">
        <f t="shared" si="31"/>
      </c>
      <c r="J136" s="29">
        <f t="shared" si="40"/>
      </c>
      <c r="K136" s="29">
        <f t="shared" si="41"/>
      </c>
      <c r="L136" s="68">
        <f t="shared" si="32"/>
      </c>
      <c r="M136" s="29">
        <f t="shared" si="42"/>
      </c>
      <c r="N136" s="68">
        <f t="shared" si="33"/>
      </c>
      <c r="O136" s="29">
        <f t="shared" si="43"/>
      </c>
      <c r="P136" s="29">
        <f t="shared" si="34"/>
      </c>
      <c r="Q136" s="29">
        <f t="shared" si="44"/>
      </c>
      <c r="R136" s="29">
        <f t="shared" si="45"/>
      </c>
      <c r="S136" s="29">
        <f t="shared" si="46"/>
      </c>
      <c r="T136" s="29" t="str">
        <f t="shared" si="47"/>
        <v> </v>
      </c>
      <c r="U136" s="29">
        <f t="shared" si="48"/>
      </c>
      <c r="AE136" s="12">
        <f t="shared" si="51"/>
        <v>-1</v>
      </c>
      <c r="AF136" s="9">
        <f t="shared" si="53"/>
        <v>92</v>
      </c>
      <c r="AG136" s="24">
        <f t="shared" si="54"/>
        <v>-91</v>
      </c>
      <c r="AH136" s="24">
        <f t="shared" si="54"/>
        <v>-94</v>
      </c>
    </row>
    <row r="137" spans="1:34" ht="12.75">
      <c r="A137" s="30">
        <f t="shared" si="35"/>
        <v>-39</v>
      </c>
      <c r="B137" s="28">
        <f t="shared" si="36"/>
        <v>-990.5999999999999</v>
      </c>
      <c r="C137" s="67">
        <f t="shared" si="37"/>
      </c>
      <c r="D137" s="30">
        <f t="shared" si="28"/>
      </c>
      <c r="E137" s="67">
        <f t="shared" si="38"/>
      </c>
      <c r="F137" s="67">
        <f t="shared" si="29"/>
      </c>
      <c r="G137" s="67">
        <f t="shared" si="39"/>
      </c>
      <c r="H137" s="29">
        <f t="shared" si="30"/>
      </c>
      <c r="I137" s="29">
        <f t="shared" si="31"/>
      </c>
      <c r="J137" s="29">
        <f t="shared" si="40"/>
      </c>
      <c r="K137" s="29">
        <f t="shared" si="41"/>
      </c>
      <c r="L137" s="68">
        <f t="shared" si="32"/>
      </c>
      <c r="M137" s="29">
        <f t="shared" si="42"/>
      </c>
      <c r="N137" s="68">
        <f t="shared" si="33"/>
      </c>
      <c r="O137" s="29">
        <f t="shared" si="43"/>
      </c>
      <c r="P137" s="29">
        <f t="shared" si="34"/>
      </c>
      <c r="Q137" s="29">
        <f t="shared" si="44"/>
      </c>
      <c r="R137" s="29">
        <f t="shared" si="45"/>
      </c>
      <c r="S137" s="29">
        <f t="shared" si="46"/>
      </c>
      <c r="T137" s="29" t="str">
        <f t="shared" si="47"/>
        <v> </v>
      </c>
      <c r="U137" s="29">
        <f t="shared" si="48"/>
      </c>
      <c r="AE137" s="12">
        <f t="shared" si="51"/>
        <v>-1</v>
      </c>
      <c r="AF137" s="9">
        <f t="shared" si="53"/>
        <v>93</v>
      </c>
      <c r="AG137" s="24">
        <f t="shared" si="54"/>
        <v>-92</v>
      </c>
      <c r="AH137" s="24">
        <f t="shared" si="54"/>
        <v>-95</v>
      </c>
    </row>
    <row r="138" spans="1:34" ht="12.75">
      <c r="A138" s="30">
        <f t="shared" si="35"/>
        <v>-40</v>
      </c>
      <c r="B138" s="28">
        <f t="shared" si="36"/>
        <v>-1016</v>
      </c>
      <c r="C138" s="67">
        <f t="shared" si="37"/>
      </c>
      <c r="D138" s="30">
        <f t="shared" si="28"/>
      </c>
      <c r="E138" s="67">
        <f t="shared" si="38"/>
      </c>
      <c r="F138" s="67">
        <f t="shared" si="29"/>
      </c>
      <c r="G138" s="67">
        <f t="shared" si="39"/>
      </c>
      <c r="H138" s="29">
        <f t="shared" si="30"/>
      </c>
      <c r="I138" s="29">
        <f t="shared" si="31"/>
      </c>
      <c r="J138" s="29">
        <f t="shared" si="40"/>
      </c>
      <c r="K138" s="29">
        <f t="shared" si="41"/>
      </c>
      <c r="L138" s="68">
        <f t="shared" si="32"/>
      </c>
      <c r="M138" s="29">
        <f t="shared" si="42"/>
      </c>
      <c r="N138" s="68">
        <f t="shared" si="33"/>
      </c>
      <c r="O138" s="29">
        <f t="shared" si="43"/>
      </c>
      <c r="P138" s="29">
        <f t="shared" si="34"/>
      </c>
      <c r="Q138" s="29">
        <f t="shared" si="44"/>
      </c>
      <c r="R138" s="29">
        <f t="shared" si="45"/>
      </c>
      <c r="S138" s="29">
        <f t="shared" si="46"/>
      </c>
      <c r="T138" s="29" t="str">
        <f t="shared" si="47"/>
        <v> </v>
      </c>
      <c r="U138" s="29">
        <f t="shared" si="48"/>
      </c>
      <c r="AE138" s="12">
        <f t="shared" si="51"/>
        <v>-1</v>
      </c>
      <c r="AF138" s="9">
        <f t="shared" si="53"/>
        <v>94</v>
      </c>
      <c r="AG138" s="24">
        <f t="shared" si="54"/>
        <v>-93</v>
      </c>
      <c r="AH138" s="24">
        <f t="shared" si="54"/>
        <v>-96</v>
      </c>
    </row>
    <row r="139" spans="1:34" ht="12.75">
      <c r="A139" s="30">
        <f t="shared" si="35"/>
        <v>-41</v>
      </c>
      <c r="B139" s="28">
        <f t="shared" si="36"/>
        <v>-1041.3999999999999</v>
      </c>
      <c r="C139" s="67">
        <f t="shared" si="37"/>
      </c>
      <c r="D139" s="30">
        <f t="shared" si="28"/>
      </c>
      <c r="E139" s="67">
        <f t="shared" si="38"/>
      </c>
      <c r="F139" s="67">
        <f t="shared" si="29"/>
      </c>
      <c r="G139" s="67">
        <f t="shared" si="39"/>
      </c>
      <c r="H139" s="29">
        <f t="shared" si="30"/>
      </c>
      <c r="I139" s="29">
        <f t="shared" si="31"/>
      </c>
      <c r="J139" s="29">
        <f t="shared" si="40"/>
      </c>
      <c r="K139" s="29">
        <f t="shared" si="41"/>
      </c>
      <c r="L139" s="68">
        <f t="shared" si="32"/>
      </c>
      <c r="M139" s="29">
        <f t="shared" si="42"/>
      </c>
      <c r="N139" s="68">
        <f t="shared" si="33"/>
      </c>
      <c r="O139" s="29">
        <f t="shared" si="43"/>
      </c>
      <c r="P139" s="29">
        <f t="shared" si="34"/>
      </c>
      <c r="Q139" s="29">
        <f t="shared" si="44"/>
      </c>
      <c r="R139" s="29">
        <f t="shared" si="45"/>
      </c>
      <c r="S139" s="29">
        <f t="shared" si="46"/>
      </c>
      <c r="T139" s="29" t="str">
        <f t="shared" si="47"/>
        <v> </v>
      </c>
      <c r="U139" s="29">
        <f t="shared" si="48"/>
      </c>
      <c r="AE139" s="12">
        <f t="shared" si="51"/>
        <v>-1</v>
      </c>
      <c r="AF139" s="9">
        <f t="shared" si="53"/>
        <v>95</v>
      </c>
      <c r="AG139" s="24">
        <f t="shared" si="54"/>
        <v>-94</v>
      </c>
      <c r="AH139" s="24">
        <f t="shared" si="54"/>
        <v>-97</v>
      </c>
    </row>
    <row r="140" spans="1:34" ht="12.75">
      <c r="A140" s="30">
        <f t="shared" si="35"/>
        <v>-42</v>
      </c>
      <c r="B140" s="28">
        <f t="shared" si="36"/>
        <v>-1066.8</v>
      </c>
      <c r="C140" s="67">
        <f t="shared" si="37"/>
      </c>
      <c r="D140" s="30">
        <f t="shared" si="28"/>
      </c>
      <c r="E140" s="67">
        <f t="shared" si="38"/>
      </c>
      <c r="F140" s="67">
        <f t="shared" si="29"/>
      </c>
      <c r="G140" s="67">
        <f t="shared" si="39"/>
      </c>
      <c r="H140" s="29">
        <f t="shared" si="30"/>
      </c>
      <c r="I140" s="29">
        <f t="shared" si="31"/>
      </c>
      <c r="J140" s="29">
        <f t="shared" si="40"/>
      </c>
      <c r="K140" s="29">
        <f t="shared" si="41"/>
      </c>
      <c r="L140" s="68">
        <f t="shared" si="32"/>
      </c>
      <c r="M140" s="29">
        <f t="shared" si="42"/>
      </c>
      <c r="N140" s="68">
        <f t="shared" si="33"/>
      </c>
      <c r="O140" s="29">
        <f t="shared" si="43"/>
      </c>
      <c r="P140" s="29">
        <f t="shared" si="34"/>
      </c>
      <c r="Q140" s="29">
        <f t="shared" si="44"/>
      </c>
      <c r="R140" s="29">
        <f t="shared" si="45"/>
      </c>
      <c r="S140" s="29">
        <f t="shared" si="46"/>
      </c>
      <c r="T140" s="29" t="str">
        <f t="shared" si="47"/>
        <v> </v>
      </c>
      <c r="U140" s="29">
        <f t="shared" si="48"/>
      </c>
      <c r="AE140" s="12">
        <f t="shared" si="51"/>
        <v>-1</v>
      </c>
      <c r="AF140" s="9">
        <f t="shared" si="53"/>
        <v>96</v>
      </c>
      <c r="AG140" s="24">
        <f t="shared" si="54"/>
        <v>-95</v>
      </c>
      <c r="AH140" s="24">
        <f t="shared" si="54"/>
        <v>-98</v>
      </c>
    </row>
    <row r="141" spans="1:34" ht="12.75">
      <c r="A141" s="30">
        <f t="shared" si="35"/>
        <v>-43</v>
      </c>
      <c r="B141" s="28">
        <f t="shared" si="36"/>
        <v>-1092.2</v>
      </c>
      <c r="C141" s="67">
        <f t="shared" si="37"/>
      </c>
      <c r="D141" s="30">
        <f t="shared" si="28"/>
      </c>
      <c r="E141" s="67">
        <f t="shared" si="38"/>
      </c>
      <c r="F141" s="67">
        <f t="shared" si="29"/>
      </c>
      <c r="G141" s="67">
        <f t="shared" si="39"/>
      </c>
      <c r="H141" s="29">
        <f t="shared" si="30"/>
      </c>
      <c r="I141" s="29">
        <f t="shared" si="31"/>
      </c>
      <c r="J141" s="29">
        <f t="shared" si="40"/>
      </c>
      <c r="K141" s="29">
        <f t="shared" si="41"/>
      </c>
      <c r="L141" s="68">
        <f t="shared" si="32"/>
      </c>
      <c r="M141" s="29">
        <f t="shared" si="42"/>
      </c>
      <c r="N141" s="68">
        <f t="shared" si="33"/>
      </c>
      <c r="O141" s="29">
        <f t="shared" si="43"/>
      </c>
      <c r="P141" s="29">
        <f t="shared" si="34"/>
      </c>
      <c r="Q141" s="29">
        <f t="shared" si="44"/>
      </c>
      <c r="R141" s="29">
        <f t="shared" si="45"/>
      </c>
      <c r="S141" s="29">
        <f t="shared" si="46"/>
      </c>
      <c r="T141" s="29" t="str">
        <f t="shared" si="47"/>
        <v> </v>
      </c>
      <c r="U141" s="29">
        <f t="shared" si="48"/>
      </c>
      <c r="AE141" s="12">
        <f t="shared" si="51"/>
        <v>-1</v>
      </c>
      <c r="AF141" s="9">
        <f t="shared" si="53"/>
        <v>97</v>
      </c>
      <c r="AG141" s="24">
        <f t="shared" si="54"/>
        <v>-96</v>
      </c>
      <c r="AH141" s="24">
        <f t="shared" si="54"/>
        <v>-99</v>
      </c>
    </row>
    <row r="142" spans="1:34" ht="12.75">
      <c r="A142" s="30">
        <f t="shared" si="35"/>
        <v>-44</v>
      </c>
      <c r="B142" s="28">
        <f t="shared" si="36"/>
        <v>-1117.6</v>
      </c>
      <c r="C142" s="67">
        <f t="shared" si="37"/>
      </c>
      <c r="D142" s="30">
        <f t="shared" si="28"/>
      </c>
      <c r="E142" s="67">
        <f t="shared" si="38"/>
      </c>
      <c r="F142" s="67">
        <f t="shared" si="29"/>
      </c>
      <c r="G142" s="67">
        <f t="shared" si="39"/>
      </c>
      <c r="H142" s="29">
        <f t="shared" si="30"/>
      </c>
      <c r="I142" s="29">
        <f t="shared" si="31"/>
      </c>
      <c r="J142" s="29">
        <f t="shared" si="40"/>
      </c>
      <c r="K142" s="29">
        <f t="shared" si="41"/>
      </c>
      <c r="L142" s="68">
        <f t="shared" si="32"/>
      </c>
      <c r="M142" s="29">
        <f t="shared" si="42"/>
      </c>
      <c r="N142" s="68">
        <f t="shared" si="33"/>
      </c>
      <c r="O142" s="29">
        <f t="shared" si="43"/>
      </c>
      <c r="P142" s="29">
        <f t="shared" si="34"/>
      </c>
      <c r="Q142" s="29">
        <f t="shared" si="44"/>
      </c>
      <c r="R142" s="29">
        <f t="shared" si="45"/>
      </c>
      <c r="S142" s="29">
        <f t="shared" si="46"/>
      </c>
      <c r="T142" s="29" t="str">
        <f t="shared" si="47"/>
        <v> </v>
      </c>
      <c r="U142" s="29">
        <f t="shared" si="48"/>
      </c>
      <c r="AE142" s="12">
        <f t="shared" si="51"/>
        <v>-1</v>
      </c>
      <c r="AF142" s="9">
        <f t="shared" si="53"/>
        <v>98</v>
      </c>
      <c r="AG142" s="24">
        <f t="shared" si="54"/>
        <v>-97</v>
      </c>
      <c r="AH142" s="24">
        <f t="shared" si="54"/>
        <v>-100</v>
      </c>
    </row>
    <row r="143" spans="1:34" ht="12.75">
      <c r="A143" s="30">
        <f t="shared" si="35"/>
        <v>-45</v>
      </c>
      <c r="B143" s="28">
        <f t="shared" si="36"/>
        <v>-1143</v>
      </c>
      <c r="C143" s="67">
        <f t="shared" si="37"/>
      </c>
      <c r="D143" s="30">
        <f t="shared" si="28"/>
      </c>
      <c r="E143" s="67">
        <f t="shared" si="38"/>
      </c>
      <c r="F143" s="67">
        <f t="shared" si="29"/>
      </c>
      <c r="G143" s="67">
        <f t="shared" si="39"/>
      </c>
      <c r="H143" s="29">
        <f t="shared" si="30"/>
      </c>
      <c r="I143" s="29">
        <f t="shared" si="31"/>
      </c>
      <c r="J143" s="29">
        <f t="shared" si="40"/>
      </c>
      <c r="K143" s="29">
        <f t="shared" si="41"/>
      </c>
      <c r="L143" s="68">
        <f t="shared" si="32"/>
      </c>
      <c r="M143" s="29">
        <f t="shared" si="42"/>
      </c>
      <c r="N143" s="68">
        <f t="shared" si="33"/>
      </c>
      <c r="O143" s="29">
        <f t="shared" si="43"/>
      </c>
      <c r="P143" s="29">
        <f t="shared" si="34"/>
      </c>
      <c r="Q143" s="29">
        <f t="shared" si="44"/>
      </c>
      <c r="R143" s="29">
        <f t="shared" si="45"/>
      </c>
      <c r="S143" s="29">
        <f t="shared" si="46"/>
      </c>
      <c r="T143" s="29" t="str">
        <f t="shared" si="47"/>
        <v> </v>
      </c>
      <c r="U143" s="29">
        <f t="shared" si="48"/>
      </c>
      <c r="AE143" s="12">
        <f t="shared" si="51"/>
        <v>-1</v>
      </c>
      <c r="AF143" s="9">
        <f t="shared" si="53"/>
        <v>99</v>
      </c>
      <c r="AG143" s="24">
        <f t="shared" si="54"/>
        <v>-98</v>
      </c>
      <c r="AH143" s="24">
        <f t="shared" si="54"/>
        <v>-101</v>
      </c>
    </row>
    <row r="144" spans="1:34" ht="12.75">
      <c r="A144" s="30">
        <f t="shared" si="35"/>
        <v>-46</v>
      </c>
      <c r="B144" s="28">
        <f t="shared" si="36"/>
        <v>-1168.3999999999999</v>
      </c>
      <c r="C144" s="67">
        <f t="shared" si="37"/>
      </c>
      <c r="D144" s="30">
        <f t="shared" si="28"/>
      </c>
      <c r="E144" s="67">
        <f t="shared" si="38"/>
      </c>
      <c r="F144" s="67">
        <f t="shared" si="29"/>
      </c>
      <c r="G144" s="67">
        <f t="shared" si="39"/>
      </c>
      <c r="H144" s="29">
        <f t="shared" si="30"/>
      </c>
      <c r="I144" s="29">
        <f t="shared" si="31"/>
      </c>
      <c r="J144" s="29">
        <f t="shared" si="40"/>
      </c>
      <c r="K144" s="29">
        <f t="shared" si="41"/>
      </c>
      <c r="L144" s="68">
        <f t="shared" si="32"/>
      </c>
      <c r="M144" s="29">
        <f t="shared" si="42"/>
      </c>
      <c r="N144" s="68">
        <f t="shared" si="33"/>
      </c>
      <c r="O144" s="29">
        <f t="shared" si="43"/>
      </c>
      <c r="P144" s="29">
        <f t="shared" si="34"/>
      </c>
      <c r="Q144" s="29">
        <f t="shared" si="44"/>
      </c>
      <c r="R144" s="29">
        <f t="shared" si="45"/>
      </c>
      <c r="S144" s="29">
        <f t="shared" si="46"/>
      </c>
      <c r="T144" s="29" t="str">
        <f t="shared" si="47"/>
        <v> </v>
      </c>
      <c r="U144" s="29">
        <f t="shared" si="48"/>
      </c>
      <c r="AE144" s="12">
        <f t="shared" si="51"/>
        <v>-1</v>
      </c>
      <c r="AF144" s="9">
        <f t="shared" si="53"/>
        <v>100</v>
      </c>
      <c r="AG144" s="24">
        <f t="shared" si="54"/>
        <v>-99</v>
      </c>
      <c r="AH144" s="24">
        <f t="shared" si="54"/>
        <v>-102</v>
      </c>
    </row>
    <row r="145" spans="1:34" ht="12.75">
      <c r="A145" s="30">
        <f t="shared" si="35"/>
        <v>-47</v>
      </c>
      <c r="B145" s="28">
        <f t="shared" si="36"/>
        <v>-1193.8</v>
      </c>
      <c r="C145" s="67">
        <f t="shared" si="37"/>
      </c>
      <c r="D145" s="30">
        <f t="shared" si="28"/>
      </c>
      <c r="E145" s="67">
        <f t="shared" si="38"/>
      </c>
      <c r="F145" s="67">
        <f t="shared" si="29"/>
      </c>
      <c r="G145" s="67">
        <f t="shared" si="39"/>
      </c>
      <c r="H145" s="29">
        <f t="shared" si="30"/>
      </c>
      <c r="I145" s="29">
        <f t="shared" si="31"/>
      </c>
      <c r="J145" s="29">
        <f t="shared" si="40"/>
      </c>
      <c r="K145" s="29">
        <f t="shared" si="41"/>
      </c>
      <c r="L145" s="68">
        <f t="shared" si="32"/>
      </c>
      <c r="M145" s="29">
        <f t="shared" si="42"/>
      </c>
      <c r="N145" s="68">
        <f t="shared" si="33"/>
      </c>
      <c r="O145" s="29">
        <f t="shared" si="43"/>
      </c>
      <c r="P145" s="29">
        <f t="shared" si="34"/>
      </c>
      <c r="Q145" s="29">
        <f t="shared" si="44"/>
      </c>
      <c r="R145" s="29">
        <f t="shared" si="45"/>
      </c>
      <c r="S145" s="29">
        <f t="shared" si="46"/>
      </c>
      <c r="T145" s="29" t="str">
        <f t="shared" si="47"/>
        <v> </v>
      </c>
      <c r="U145" s="29">
        <f t="shared" si="48"/>
      </c>
      <c r="AE145" s="12">
        <f t="shared" si="51"/>
        <v>-1</v>
      </c>
      <c r="AF145" s="9">
        <f t="shared" si="53"/>
        <v>101</v>
      </c>
      <c r="AG145" s="24">
        <f t="shared" si="54"/>
        <v>-100</v>
      </c>
      <c r="AH145" s="24">
        <f t="shared" si="54"/>
        <v>-103</v>
      </c>
    </row>
    <row r="146" spans="1:34" ht="12.75">
      <c r="A146" s="30">
        <f t="shared" si="35"/>
        <v>-48</v>
      </c>
      <c r="B146" s="28">
        <f t="shared" si="36"/>
        <v>-1219.1999999999998</v>
      </c>
      <c r="C146" s="67">
        <f t="shared" si="37"/>
      </c>
      <c r="D146" s="30">
        <f t="shared" si="28"/>
      </c>
      <c r="E146" s="67">
        <f t="shared" si="38"/>
      </c>
      <c r="F146" s="67">
        <f t="shared" si="29"/>
      </c>
      <c r="G146" s="67">
        <f t="shared" si="39"/>
      </c>
      <c r="H146" s="29">
        <f t="shared" si="30"/>
      </c>
      <c r="I146" s="29">
        <f t="shared" si="31"/>
      </c>
      <c r="J146" s="29">
        <f t="shared" si="40"/>
      </c>
      <c r="K146" s="29">
        <f t="shared" si="41"/>
      </c>
      <c r="L146" s="68">
        <f t="shared" si="32"/>
      </c>
      <c r="M146" s="29">
        <f t="shared" si="42"/>
      </c>
      <c r="N146" s="68">
        <f t="shared" si="33"/>
      </c>
      <c r="O146" s="29">
        <f t="shared" si="43"/>
      </c>
      <c r="P146" s="29">
        <f t="shared" si="34"/>
      </c>
      <c r="Q146" s="29">
        <f t="shared" si="44"/>
      </c>
      <c r="R146" s="29">
        <f t="shared" si="45"/>
      </c>
      <c r="S146" s="29">
        <f t="shared" si="46"/>
      </c>
      <c r="T146" s="29" t="str">
        <f t="shared" si="47"/>
        <v> </v>
      </c>
      <c r="U146" s="29">
        <f t="shared" si="48"/>
      </c>
      <c r="AE146" s="12">
        <f t="shared" si="51"/>
        <v>-1</v>
      </c>
      <c r="AF146" s="9">
        <f t="shared" si="53"/>
        <v>102</v>
      </c>
      <c r="AG146" s="24">
        <f aca="true" t="shared" si="55" ref="AG146:AH161">AG145-1</f>
        <v>-101</v>
      </c>
      <c r="AH146" s="24">
        <f t="shared" si="55"/>
        <v>-104</v>
      </c>
    </row>
    <row r="147" spans="1:34" ht="12.75">
      <c r="A147" s="30">
        <f t="shared" si="35"/>
        <v>-49</v>
      </c>
      <c r="B147" s="28">
        <f t="shared" si="36"/>
        <v>-1244.6</v>
      </c>
      <c r="C147" s="67">
        <f t="shared" si="37"/>
      </c>
      <c r="D147" s="30">
        <f t="shared" si="28"/>
      </c>
      <c r="E147" s="67">
        <f t="shared" si="38"/>
      </c>
      <c r="F147" s="67">
        <f t="shared" si="29"/>
      </c>
      <c r="G147" s="67">
        <f t="shared" si="39"/>
      </c>
      <c r="H147" s="29">
        <f t="shared" si="30"/>
      </c>
      <c r="I147" s="29">
        <f t="shared" si="31"/>
      </c>
      <c r="J147" s="29">
        <f t="shared" si="40"/>
      </c>
      <c r="K147" s="29">
        <f t="shared" si="41"/>
      </c>
      <c r="L147" s="68">
        <f t="shared" si="32"/>
      </c>
      <c r="M147" s="29">
        <f t="shared" si="42"/>
      </c>
      <c r="N147" s="68">
        <f t="shared" si="33"/>
      </c>
      <c r="O147" s="29">
        <f t="shared" si="43"/>
      </c>
      <c r="P147" s="29">
        <f t="shared" si="34"/>
      </c>
      <c r="Q147" s="29">
        <f t="shared" si="44"/>
      </c>
      <c r="R147" s="29">
        <f t="shared" si="45"/>
      </c>
      <c r="S147" s="29">
        <f t="shared" si="46"/>
      </c>
      <c r="T147" s="29" t="str">
        <f t="shared" si="47"/>
        <v> </v>
      </c>
      <c r="U147" s="29">
        <f t="shared" si="48"/>
      </c>
      <c r="AE147" s="12">
        <f t="shared" si="51"/>
        <v>-1</v>
      </c>
      <c r="AF147" s="9">
        <f t="shared" si="53"/>
        <v>103</v>
      </c>
      <c r="AG147" s="24">
        <f t="shared" si="55"/>
        <v>-102</v>
      </c>
      <c r="AH147" s="24">
        <f t="shared" si="55"/>
        <v>-105</v>
      </c>
    </row>
    <row r="148" spans="1:34" ht="12.75">
      <c r="A148" s="30">
        <f t="shared" si="35"/>
        <v>-50</v>
      </c>
      <c r="B148" s="28">
        <f t="shared" si="36"/>
        <v>-1270</v>
      </c>
      <c r="C148" s="67">
        <f t="shared" si="37"/>
      </c>
      <c r="D148" s="30">
        <f t="shared" si="28"/>
      </c>
      <c r="E148" s="67">
        <f t="shared" si="38"/>
      </c>
      <c r="F148" s="67">
        <f t="shared" si="29"/>
      </c>
      <c r="G148" s="67">
        <f t="shared" si="39"/>
      </c>
      <c r="H148" s="29">
        <f t="shared" si="30"/>
      </c>
      <c r="I148" s="29">
        <f t="shared" si="31"/>
      </c>
      <c r="J148" s="29">
        <f t="shared" si="40"/>
      </c>
      <c r="K148" s="29">
        <f t="shared" si="41"/>
      </c>
      <c r="L148" s="68">
        <f t="shared" si="32"/>
      </c>
      <c r="M148" s="29">
        <f t="shared" si="42"/>
      </c>
      <c r="N148" s="68">
        <f t="shared" si="33"/>
      </c>
      <c r="O148" s="29">
        <f t="shared" si="43"/>
      </c>
      <c r="P148" s="29">
        <f t="shared" si="34"/>
      </c>
      <c r="Q148" s="29">
        <f t="shared" si="44"/>
      </c>
      <c r="R148" s="29">
        <f t="shared" si="45"/>
      </c>
      <c r="S148" s="29">
        <f t="shared" si="46"/>
      </c>
      <c r="T148" s="29" t="str">
        <f t="shared" si="47"/>
        <v> </v>
      </c>
      <c r="U148" s="29">
        <f t="shared" si="48"/>
      </c>
      <c r="AE148" s="12">
        <f t="shared" si="51"/>
        <v>-1</v>
      </c>
      <c r="AF148" s="9">
        <f t="shared" si="53"/>
        <v>104</v>
      </c>
      <c r="AG148" s="24">
        <f t="shared" si="55"/>
        <v>-103</v>
      </c>
      <c r="AH148" s="24">
        <f t="shared" si="55"/>
        <v>-106</v>
      </c>
    </row>
    <row r="149" spans="1:34" ht="12.75">
      <c r="A149" s="30">
        <f t="shared" si="35"/>
        <v>-51</v>
      </c>
      <c r="B149" s="28">
        <f t="shared" si="36"/>
        <v>-1295.3999999999999</v>
      </c>
      <c r="C149" s="67">
        <f t="shared" si="37"/>
      </c>
      <c r="D149" s="30">
        <f t="shared" si="28"/>
      </c>
      <c r="E149" s="67">
        <f t="shared" si="38"/>
      </c>
      <c r="F149" s="67">
        <f t="shared" si="29"/>
      </c>
      <c r="G149" s="67">
        <f t="shared" si="39"/>
      </c>
      <c r="H149" s="29">
        <f t="shared" si="30"/>
      </c>
      <c r="I149" s="29">
        <f t="shared" si="31"/>
      </c>
      <c r="J149" s="29">
        <f t="shared" si="40"/>
      </c>
      <c r="K149" s="29">
        <f t="shared" si="41"/>
      </c>
      <c r="L149" s="68">
        <f t="shared" si="32"/>
      </c>
      <c r="M149" s="29">
        <f t="shared" si="42"/>
      </c>
      <c r="N149" s="68">
        <f t="shared" si="33"/>
      </c>
      <c r="O149" s="29">
        <f t="shared" si="43"/>
      </c>
      <c r="P149" s="29">
        <f t="shared" si="34"/>
      </c>
      <c r="Q149" s="29">
        <f t="shared" si="44"/>
      </c>
      <c r="R149" s="29">
        <f t="shared" si="45"/>
      </c>
      <c r="S149" s="29">
        <f t="shared" si="46"/>
      </c>
      <c r="T149" s="29" t="str">
        <f t="shared" si="47"/>
        <v> </v>
      </c>
      <c r="U149" s="29">
        <f t="shared" si="48"/>
      </c>
      <c r="AE149" s="12">
        <f t="shared" si="51"/>
        <v>-1</v>
      </c>
      <c r="AF149" s="9">
        <f t="shared" si="53"/>
        <v>105</v>
      </c>
      <c r="AG149" s="24">
        <f t="shared" si="55"/>
        <v>-104</v>
      </c>
      <c r="AH149" s="24">
        <f t="shared" si="55"/>
        <v>-107</v>
      </c>
    </row>
    <row r="150" spans="1:34" ht="12.75">
      <c r="A150" s="30">
        <f t="shared" si="35"/>
        <v>-52</v>
      </c>
      <c r="B150" s="28">
        <f t="shared" si="36"/>
        <v>-1320.8</v>
      </c>
      <c r="C150" s="67">
        <f t="shared" si="37"/>
      </c>
      <c r="D150" s="30">
        <f t="shared" si="28"/>
      </c>
      <c r="E150" s="67">
        <f t="shared" si="38"/>
      </c>
      <c r="F150" s="67">
        <f t="shared" si="29"/>
      </c>
      <c r="G150" s="67">
        <f t="shared" si="39"/>
      </c>
      <c r="H150" s="29">
        <f t="shared" si="30"/>
      </c>
      <c r="I150" s="29">
        <f t="shared" si="31"/>
      </c>
      <c r="J150" s="29">
        <f t="shared" si="40"/>
      </c>
      <c r="K150" s="29">
        <f t="shared" si="41"/>
      </c>
      <c r="L150" s="68">
        <f t="shared" si="32"/>
      </c>
      <c r="M150" s="29">
        <f t="shared" si="42"/>
      </c>
      <c r="N150" s="68">
        <f t="shared" si="33"/>
      </c>
      <c r="O150" s="29">
        <f t="shared" si="43"/>
      </c>
      <c r="P150" s="29">
        <f t="shared" si="34"/>
      </c>
      <c r="Q150" s="29">
        <f t="shared" si="44"/>
      </c>
      <c r="R150" s="29">
        <f t="shared" si="45"/>
      </c>
      <c r="S150" s="29">
        <f t="shared" si="46"/>
      </c>
      <c r="T150" s="29" t="str">
        <f t="shared" si="47"/>
        <v> </v>
      </c>
      <c r="U150" s="29">
        <f t="shared" si="48"/>
      </c>
      <c r="AE150" s="12">
        <f t="shared" si="51"/>
        <v>-1</v>
      </c>
      <c r="AF150" s="9">
        <f t="shared" si="53"/>
        <v>106</v>
      </c>
      <c r="AG150" s="24">
        <f t="shared" si="55"/>
        <v>-105</v>
      </c>
      <c r="AH150" s="24">
        <f t="shared" si="55"/>
        <v>-108</v>
      </c>
    </row>
    <row r="151" spans="1:34" ht="12.75">
      <c r="A151" s="30">
        <f t="shared" si="35"/>
        <v>-53</v>
      </c>
      <c r="B151" s="28">
        <f t="shared" si="36"/>
        <v>-1346.1999999999998</v>
      </c>
      <c r="C151" s="67">
        <f t="shared" si="37"/>
      </c>
      <c r="D151" s="30">
        <f t="shared" si="28"/>
      </c>
      <c r="E151" s="67">
        <f t="shared" si="38"/>
      </c>
      <c r="F151" s="67">
        <f t="shared" si="29"/>
      </c>
      <c r="G151" s="67">
        <f t="shared" si="39"/>
      </c>
      <c r="H151" s="29">
        <f t="shared" si="30"/>
      </c>
      <c r="I151" s="29">
        <f t="shared" si="31"/>
      </c>
      <c r="J151" s="29">
        <f t="shared" si="40"/>
      </c>
      <c r="K151" s="29">
        <f t="shared" si="41"/>
      </c>
      <c r="L151" s="68">
        <f t="shared" si="32"/>
      </c>
      <c r="M151" s="29">
        <f t="shared" si="42"/>
      </c>
      <c r="N151" s="68">
        <f t="shared" si="33"/>
      </c>
      <c r="O151" s="29">
        <f t="shared" si="43"/>
      </c>
      <c r="P151" s="29">
        <f t="shared" si="34"/>
      </c>
      <c r="Q151" s="29">
        <f t="shared" si="44"/>
      </c>
      <c r="R151" s="29">
        <f t="shared" si="45"/>
      </c>
      <c r="S151" s="29">
        <f t="shared" si="46"/>
      </c>
      <c r="T151" s="29" t="str">
        <f t="shared" si="47"/>
        <v> </v>
      </c>
      <c r="U151" s="29">
        <f t="shared" si="48"/>
      </c>
      <c r="AE151" s="12">
        <f t="shared" si="51"/>
        <v>-1</v>
      </c>
      <c r="AF151" s="9">
        <f t="shared" si="53"/>
        <v>107</v>
      </c>
      <c r="AG151" s="24">
        <f t="shared" si="55"/>
        <v>-106</v>
      </c>
      <c r="AH151" s="24">
        <f t="shared" si="55"/>
        <v>-109</v>
      </c>
    </row>
    <row r="152" spans="1:34" ht="12.75">
      <c r="A152" s="30">
        <f t="shared" si="35"/>
        <v>-54</v>
      </c>
      <c r="B152" s="28">
        <f t="shared" si="36"/>
        <v>-1371.6</v>
      </c>
      <c r="C152" s="67">
        <f t="shared" si="37"/>
      </c>
      <c r="D152" s="30">
        <f t="shared" si="28"/>
      </c>
      <c r="E152" s="67">
        <f t="shared" si="38"/>
      </c>
      <c r="F152" s="67">
        <f t="shared" si="29"/>
      </c>
      <c r="G152" s="67">
        <f t="shared" si="39"/>
      </c>
      <c r="H152" s="29">
        <f t="shared" si="30"/>
      </c>
      <c r="I152" s="29">
        <f t="shared" si="31"/>
      </c>
      <c r="J152" s="29">
        <f t="shared" si="40"/>
      </c>
      <c r="K152" s="29">
        <f t="shared" si="41"/>
      </c>
      <c r="L152" s="68">
        <f t="shared" si="32"/>
      </c>
      <c r="M152" s="29">
        <f t="shared" si="42"/>
      </c>
      <c r="N152" s="68">
        <f t="shared" si="33"/>
      </c>
      <c r="O152" s="29">
        <f t="shared" si="43"/>
      </c>
      <c r="P152" s="29">
        <f t="shared" si="34"/>
      </c>
      <c r="Q152" s="29">
        <f t="shared" si="44"/>
      </c>
      <c r="R152" s="29">
        <f t="shared" si="45"/>
      </c>
      <c r="S152" s="29">
        <f t="shared" si="46"/>
      </c>
      <c r="T152" s="29" t="str">
        <f t="shared" si="47"/>
        <v> </v>
      </c>
      <c r="U152" s="29">
        <f t="shared" si="48"/>
      </c>
      <c r="AE152" s="12">
        <f t="shared" si="51"/>
        <v>-1</v>
      </c>
      <c r="AF152" s="9">
        <f t="shared" si="53"/>
        <v>108</v>
      </c>
      <c r="AG152" s="24">
        <f t="shared" si="55"/>
        <v>-107</v>
      </c>
      <c r="AH152" s="24">
        <f t="shared" si="55"/>
        <v>-110</v>
      </c>
    </row>
    <row r="153" spans="1:34" ht="12.75">
      <c r="A153" s="30">
        <f t="shared" si="35"/>
        <v>-55</v>
      </c>
      <c r="B153" s="28">
        <f t="shared" si="36"/>
        <v>-1397</v>
      </c>
      <c r="C153" s="67">
        <f t="shared" si="37"/>
      </c>
      <c r="D153" s="30">
        <f t="shared" si="28"/>
      </c>
      <c r="E153" s="67">
        <f t="shared" si="38"/>
      </c>
      <c r="F153" s="67">
        <f t="shared" si="29"/>
      </c>
      <c r="G153" s="67">
        <f t="shared" si="39"/>
      </c>
      <c r="H153" s="29">
        <f t="shared" si="30"/>
      </c>
      <c r="I153" s="29">
        <f t="shared" si="31"/>
      </c>
      <c r="J153" s="29">
        <f t="shared" si="40"/>
      </c>
      <c r="K153" s="29">
        <f t="shared" si="41"/>
      </c>
      <c r="L153" s="68">
        <f t="shared" si="32"/>
      </c>
      <c r="M153" s="29">
        <f t="shared" si="42"/>
      </c>
      <c r="N153" s="68">
        <f t="shared" si="33"/>
      </c>
      <c r="O153" s="29">
        <f t="shared" si="43"/>
      </c>
      <c r="P153" s="29">
        <f t="shared" si="34"/>
      </c>
      <c r="Q153" s="29">
        <f t="shared" si="44"/>
      </c>
      <c r="R153" s="29">
        <f t="shared" si="45"/>
      </c>
      <c r="S153" s="29">
        <f t="shared" si="46"/>
      </c>
      <c r="T153" s="29" t="str">
        <f t="shared" si="47"/>
        <v> </v>
      </c>
      <c r="U153" s="29">
        <f t="shared" si="48"/>
      </c>
      <c r="AE153" s="12">
        <f t="shared" si="51"/>
        <v>-1</v>
      </c>
      <c r="AF153" s="9">
        <f t="shared" si="53"/>
        <v>109</v>
      </c>
      <c r="AG153" s="24">
        <f t="shared" si="55"/>
        <v>-108</v>
      </c>
      <c r="AH153" s="24">
        <f t="shared" si="55"/>
        <v>-111</v>
      </c>
    </row>
    <row r="154" spans="1:34" ht="12.75">
      <c r="A154" s="30">
        <f t="shared" si="35"/>
        <v>-56</v>
      </c>
      <c r="B154" s="28">
        <f t="shared" si="36"/>
        <v>-1422.3999999999999</v>
      </c>
      <c r="C154" s="67">
        <f t="shared" si="37"/>
      </c>
      <c r="D154" s="30">
        <f t="shared" si="28"/>
      </c>
      <c r="E154" s="67">
        <f t="shared" si="38"/>
      </c>
      <c r="F154" s="67">
        <f t="shared" si="29"/>
      </c>
      <c r="G154" s="67">
        <f t="shared" si="39"/>
      </c>
      <c r="H154" s="29">
        <f t="shared" si="30"/>
      </c>
      <c r="I154" s="29">
        <f t="shared" si="31"/>
      </c>
      <c r="J154" s="29">
        <f t="shared" si="40"/>
      </c>
      <c r="K154" s="29">
        <f t="shared" si="41"/>
      </c>
      <c r="L154" s="68">
        <f t="shared" si="32"/>
      </c>
      <c r="M154" s="29">
        <f t="shared" si="42"/>
      </c>
      <c r="N154" s="68">
        <f t="shared" si="33"/>
      </c>
      <c r="O154" s="29">
        <f t="shared" si="43"/>
      </c>
      <c r="P154" s="29">
        <f t="shared" si="34"/>
      </c>
      <c r="Q154" s="29">
        <f t="shared" si="44"/>
      </c>
      <c r="R154" s="29">
        <f t="shared" si="45"/>
      </c>
      <c r="S154" s="29">
        <f t="shared" si="46"/>
      </c>
      <c r="T154" s="29" t="str">
        <f t="shared" si="47"/>
        <v> </v>
      </c>
      <c r="U154" s="29">
        <f t="shared" si="48"/>
      </c>
      <c r="AE154" s="12">
        <f t="shared" si="51"/>
        <v>-1</v>
      </c>
      <c r="AF154" s="9">
        <f t="shared" si="53"/>
        <v>110</v>
      </c>
      <c r="AG154" s="24">
        <f t="shared" si="55"/>
        <v>-109</v>
      </c>
      <c r="AH154" s="24">
        <f t="shared" si="55"/>
        <v>-112</v>
      </c>
    </row>
    <row r="155" spans="1:34" ht="15.75" customHeight="1">
      <c r="A155" s="30">
        <f t="shared" si="35"/>
        <v>-57</v>
      </c>
      <c r="B155" s="28">
        <f t="shared" si="36"/>
        <v>-1447.8</v>
      </c>
      <c r="C155" s="67">
        <f t="shared" si="37"/>
      </c>
      <c r="D155" s="30">
        <f t="shared" si="28"/>
      </c>
      <c r="E155" s="67">
        <f t="shared" si="38"/>
      </c>
      <c r="F155" s="67">
        <f t="shared" si="29"/>
      </c>
      <c r="G155" s="67">
        <f t="shared" si="39"/>
      </c>
      <c r="H155" s="29">
        <f t="shared" si="30"/>
      </c>
      <c r="I155" s="29">
        <f t="shared" si="31"/>
      </c>
      <c r="J155" s="29">
        <f t="shared" si="40"/>
      </c>
      <c r="K155" s="29">
        <f t="shared" si="41"/>
      </c>
      <c r="L155" s="68">
        <f t="shared" si="32"/>
      </c>
      <c r="M155" s="29">
        <f t="shared" si="42"/>
      </c>
      <c r="N155" s="68">
        <f t="shared" si="33"/>
      </c>
      <c r="O155" s="29">
        <f t="shared" si="43"/>
      </c>
      <c r="P155" s="29">
        <f t="shared" si="34"/>
      </c>
      <c r="Q155" s="29">
        <f t="shared" si="44"/>
      </c>
      <c r="R155" s="29">
        <f t="shared" si="45"/>
      </c>
      <c r="S155" s="29">
        <f t="shared" si="46"/>
      </c>
      <c r="T155" s="29" t="str">
        <f t="shared" si="47"/>
        <v> </v>
      </c>
      <c r="U155" s="29">
        <f t="shared" si="48"/>
      </c>
      <c r="AE155" s="12">
        <f t="shared" si="51"/>
        <v>-1</v>
      </c>
      <c r="AF155" s="9">
        <f t="shared" si="53"/>
        <v>111</v>
      </c>
      <c r="AG155" s="24">
        <f t="shared" si="55"/>
        <v>-110</v>
      </c>
      <c r="AH155" s="24">
        <f t="shared" si="55"/>
        <v>-113</v>
      </c>
    </row>
    <row r="156" spans="1:34" ht="12.75">
      <c r="A156" s="30">
        <f t="shared" si="35"/>
        <v>-58</v>
      </c>
      <c r="B156" s="28">
        <f t="shared" si="36"/>
        <v>-1473.1999999999998</v>
      </c>
      <c r="C156" s="67">
        <f t="shared" si="37"/>
      </c>
      <c r="D156" s="30">
        <f t="shared" si="28"/>
      </c>
      <c r="E156" s="67">
        <f t="shared" si="38"/>
      </c>
      <c r="F156" s="67">
        <f t="shared" si="29"/>
      </c>
      <c r="G156" s="67">
        <f t="shared" si="39"/>
      </c>
      <c r="H156" s="29">
        <f t="shared" si="30"/>
      </c>
      <c r="I156" s="29">
        <f t="shared" si="31"/>
      </c>
      <c r="J156" s="29">
        <f t="shared" si="40"/>
      </c>
      <c r="K156" s="29">
        <f t="shared" si="41"/>
      </c>
      <c r="L156" s="68">
        <f t="shared" si="32"/>
      </c>
      <c r="M156" s="29">
        <f t="shared" si="42"/>
      </c>
      <c r="N156" s="68">
        <f t="shared" si="33"/>
      </c>
      <c r="O156" s="29">
        <f t="shared" si="43"/>
      </c>
      <c r="P156" s="29">
        <f t="shared" si="34"/>
      </c>
      <c r="Q156" s="29">
        <f t="shared" si="44"/>
      </c>
      <c r="R156" s="29">
        <f t="shared" si="45"/>
      </c>
      <c r="S156" s="29">
        <f t="shared" si="46"/>
      </c>
      <c r="T156" s="29" t="str">
        <f t="shared" si="47"/>
        <v> </v>
      </c>
      <c r="U156" s="29">
        <f t="shared" si="48"/>
      </c>
      <c r="AE156" s="12">
        <f t="shared" si="51"/>
        <v>-1</v>
      </c>
      <c r="AF156" s="9">
        <f t="shared" si="53"/>
        <v>112</v>
      </c>
      <c r="AG156" s="24">
        <f t="shared" si="55"/>
        <v>-111</v>
      </c>
      <c r="AH156" s="24">
        <f t="shared" si="55"/>
        <v>-114</v>
      </c>
    </row>
    <row r="157" spans="1:34" ht="12.75">
      <c r="A157" s="30">
        <f t="shared" si="35"/>
        <v>-59</v>
      </c>
      <c r="B157" s="28">
        <f t="shared" si="36"/>
        <v>-1498.6</v>
      </c>
      <c r="C157" s="67">
        <f t="shared" si="37"/>
      </c>
      <c r="D157" s="30">
        <f aca="true" t="shared" si="56" ref="D157:D220">IF(A157&lt;=0,"",IF(AE161&gt;=1,LOOKUP(AE161,AK$28:AK$75,AJ$28:AJ$75),0))</f>
      </c>
      <c r="E157" s="67">
        <f t="shared" si="38"/>
      </c>
      <c r="F157" s="67">
        <f aca="true" t="shared" si="57" ref="F157:F220">IF(A157&lt;=0,"",IF(AE161&gt;=37,LOOKUP(AE161,AK$64:AK$75,AL$64:AL$75),0))</f>
      </c>
      <c r="G157" s="67">
        <f t="shared" si="39"/>
      </c>
      <c r="H157" s="29">
        <f aca="true" t="shared" si="58" ref="H157:H220">IF(A157&lt;=0,"",I157*$AA$46)</f>
      </c>
      <c r="I157" s="29">
        <f aca="true" t="shared" si="59" ref="I157:I220">IF(A157&lt;=0,"",IF(AE161&gt;=1,LOOKUP(AE161,AK$28:AK$75,AN$28:AN$75),0))</f>
      </c>
      <c r="J157" s="29">
        <f t="shared" si="40"/>
      </c>
      <c r="K157" s="29">
        <f t="shared" si="41"/>
      </c>
      <c r="L157" s="68">
        <f aca="true" t="shared" si="60" ref="L157:L220">IF(A157&lt;=0,"",D157*$AA$45)</f>
      </c>
      <c r="M157" s="29">
        <f t="shared" si="42"/>
      </c>
      <c r="N157" s="68">
        <f aca="true" t="shared" si="61" ref="N157:N220">IF(A157&lt;=0,"",F157*$AA$47)</f>
      </c>
      <c r="O157" s="29">
        <f t="shared" si="43"/>
      </c>
      <c r="P157" s="29">
        <f aca="true" t="shared" si="62" ref="P157:P220">IF(A157&lt;=0,"",((AA$34*1/12)-L157-H157-N157)*AB$53)</f>
      </c>
      <c r="Q157" s="29">
        <f t="shared" si="44"/>
      </c>
      <c r="R157" s="29">
        <f t="shared" si="45"/>
      </c>
      <c r="S157" s="29">
        <f t="shared" si="46"/>
      </c>
      <c r="T157" s="29" t="str">
        <f t="shared" si="47"/>
        <v> </v>
      </c>
      <c r="U157" s="29">
        <f t="shared" si="48"/>
      </c>
      <c r="AE157" s="12">
        <f t="shared" si="51"/>
        <v>-1</v>
      </c>
      <c r="AF157" s="9">
        <f t="shared" si="53"/>
        <v>113</v>
      </c>
      <c r="AG157" s="24">
        <f t="shared" si="55"/>
        <v>-112</v>
      </c>
      <c r="AH157" s="24">
        <f t="shared" si="55"/>
        <v>-115</v>
      </c>
    </row>
    <row r="158" spans="1:34" ht="12.75">
      <c r="A158" s="30">
        <f aca="true" t="shared" si="63" ref="A158:A221">IF(AE161=0,0,IF(A157=" ","",A157-1))</f>
        <v>-60</v>
      </c>
      <c r="B158" s="28">
        <f aca="true" t="shared" si="64" ref="B158:B221">A158*25.4</f>
        <v>-1524</v>
      </c>
      <c r="C158" s="67">
        <f aca="true" t="shared" si="65" ref="C158:C221">IF(A158&lt;=0,"",D158*0.0283168)</f>
      </c>
      <c r="D158" s="30">
        <f t="shared" si="56"/>
      </c>
      <c r="E158" s="67">
        <f aca="true" t="shared" si="66" ref="E158:E221">IF(A158&lt;=0,"",F158*0.0283168)</f>
      </c>
      <c r="F158" s="67">
        <f t="shared" si="57"/>
      </c>
      <c r="G158" s="67">
        <f aca="true" t="shared" si="67" ref="G158:G221">IF(A158&lt;=0,"",I158*0.0283168)</f>
      </c>
      <c r="H158" s="29">
        <f t="shared" si="58"/>
      </c>
      <c r="I158" s="29">
        <f t="shared" si="59"/>
      </c>
      <c r="J158" s="29">
        <f aca="true" t="shared" si="68" ref="J158:J221">IF(A158&lt;=0,"",H158*0.0283168)</f>
      </c>
      <c r="K158" s="29">
        <f aca="true" t="shared" si="69" ref="K158:K221">IF(A158&lt;=0,"",L158*0.0283168)</f>
      </c>
      <c r="L158" s="68">
        <f t="shared" si="60"/>
      </c>
      <c r="M158" s="29">
        <f aca="true" t="shared" si="70" ref="M158:M221">IF(A158&lt;=0,"",N158*0.0283168)</f>
      </c>
      <c r="N158" s="68">
        <f t="shared" si="61"/>
      </c>
      <c r="O158" s="29">
        <f aca="true" t="shared" si="71" ref="O158:O221">IF(A158&lt;=0,"",P158*0.0283168)</f>
      </c>
      <c r="P158" s="29">
        <f t="shared" si="62"/>
      </c>
      <c r="Q158" s="29">
        <f aca="true" t="shared" si="72" ref="Q158:Q221">IF(A158&lt;=0,"",R158*0.0283168)</f>
      </c>
      <c r="R158" s="29">
        <f aca="true" t="shared" si="73" ref="R158:R221">IF(A158&lt;=0,"",L158+P158+N158+H158)</f>
      </c>
      <c r="S158" s="29">
        <f aca="true" t="shared" si="74" ref="S158:S221">IF(A158&lt;=0,"",T158*0.0283168)</f>
      </c>
      <c r="T158" s="29" t="str">
        <f aca="true" t="shared" si="75" ref="T158:T221">IF(A158&lt;=0," ",IF(A158=1,P158,R158+T159))</f>
        <v> </v>
      </c>
      <c r="U158" s="29">
        <f aca="true" t="shared" si="76" ref="U158:U221">IF(A158&lt;=0,"",M$23+B158/1000)</f>
      </c>
      <c r="AE158" s="12">
        <f t="shared" si="51"/>
        <v>-1</v>
      </c>
      <c r="AF158" s="9">
        <f t="shared" si="53"/>
        <v>114</v>
      </c>
      <c r="AG158" s="24">
        <f t="shared" si="55"/>
        <v>-113</v>
      </c>
      <c r="AH158" s="24">
        <f t="shared" si="55"/>
        <v>-116</v>
      </c>
    </row>
    <row r="159" spans="1:34" ht="12.75">
      <c r="A159" s="30">
        <f t="shared" si="63"/>
        <v>-61</v>
      </c>
      <c r="B159" s="28">
        <f t="shared" si="64"/>
        <v>-1549.3999999999999</v>
      </c>
      <c r="C159" s="67">
        <f t="shared" si="65"/>
      </c>
      <c r="D159" s="30">
        <f t="shared" si="56"/>
      </c>
      <c r="E159" s="67">
        <f t="shared" si="66"/>
      </c>
      <c r="F159" s="67">
        <f t="shared" si="57"/>
      </c>
      <c r="G159" s="67">
        <f t="shared" si="67"/>
      </c>
      <c r="H159" s="29">
        <f t="shared" si="58"/>
      </c>
      <c r="I159" s="29">
        <f t="shared" si="59"/>
      </c>
      <c r="J159" s="29">
        <f t="shared" si="68"/>
      </c>
      <c r="K159" s="29">
        <f t="shared" si="69"/>
      </c>
      <c r="L159" s="68">
        <f t="shared" si="60"/>
      </c>
      <c r="M159" s="29">
        <f t="shared" si="70"/>
      </c>
      <c r="N159" s="68">
        <f t="shared" si="61"/>
      </c>
      <c r="O159" s="29">
        <f t="shared" si="71"/>
      </c>
      <c r="P159" s="29">
        <f t="shared" si="62"/>
      </c>
      <c r="Q159" s="29">
        <f t="shared" si="72"/>
      </c>
      <c r="R159" s="29">
        <f t="shared" si="73"/>
      </c>
      <c r="S159" s="29">
        <f t="shared" si="74"/>
      </c>
      <c r="T159" s="29" t="str">
        <f t="shared" si="75"/>
        <v> </v>
      </c>
      <c r="U159" s="29">
        <f t="shared" si="76"/>
      </c>
      <c r="AE159" s="12">
        <f t="shared" si="51"/>
        <v>-1</v>
      </c>
      <c r="AF159" s="9">
        <f t="shared" si="53"/>
        <v>115</v>
      </c>
      <c r="AG159" s="24">
        <f t="shared" si="55"/>
        <v>-114</v>
      </c>
      <c r="AH159" s="24">
        <f t="shared" si="55"/>
        <v>-117</v>
      </c>
    </row>
    <row r="160" spans="1:34" ht="12.75">
      <c r="A160" s="30">
        <f t="shared" si="63"/>
        <v>-62</v>
      </c>
      <c r="B160" s="28">
        <f t="shared" si="64"/>
        <v>-1574.8</v>
      </c>
      <c r="C160" s="67">
        <f t="shared" si="65"/>
      </c>
      <c r="D160" s="30">
        <f t="shared" si="56"/>
      </c>
      <c r="E160" s="67">
        <f t="shared" si="66"/>
      </c>
      <c r="F160" s="67">
        <f t="shared" si="57"/>
      </c>
      <c r="G160" s="67">
        <f t="shared" si="67"/>
      </c>
      <c r="H160" s="29">
        <f t="shared" si="58"/>
      </c>
      <c r="I160" s="29">
        <f t="shared" si="59"/>
      </c>
      <c r="J160" s="29">
        <f t="shared" si="68"/>
      </c>
      <c r="K160" s="29">
        <f t="shared" si="69"/>
      </c>
      <c r="L160" s="68">
        <f t="shared" si="60"/>
      </c>
      <c r="M160" s="29">
        <f t="shared" si="70"/>
      </c>
      <c r="N160" s="68">
        <f t="shared" si="61"/>
      </c>
      <c r="O160" s="29">
        <f t="shared" si="71"/>
      </c>
      <c r="P160" s="29">
        <f t="shared" si="62"/>
      </c>
      <c r="Q160" s="29">
        <f t="shared" si="72"/>
      </c>
      <c r="R160" s="29">
        <f t="shared" si="73"/>
      </c>
      <c r="S160" s="29">
        <f t="shared" si="74"/>
      </c>
      <c r="T160" s="29" t="str">
        <f t="shared" si="75"/>
        <v> </v>
      </c>
      <c r="U160" s="29">
        <f t="shared" si="76"/>
      </c>
      <c r="AE160" s="12">
        <f t="shared" si="51"/>
        <v>-1</v>
      </c>
      <c r="AF160" s="9">
        <f t="shared" si="53"/>
        <v>116</v>
      </c>
      <c r="AG160" s="24">
        <f t="shared" si="55"/>
        <v>-115</v>
      </c>
      <c r="AH160" s="24">
        <f t="shared" si="55"/>
        <v>-118</v>
      </c>
    </row>
    <row r="161" spans="1:34" ht="12.75">
      <c r="A161" s="30">
        <f t="shared" si="63"/>
        <v>-63</v>
      </c>
      <c r="B161" s="28">
        <f t="shared" si="64"/>
        <v>-1600.1999999999998</v>
      </c>
      <c r="C161" s="67">
        <f t="shared" si="65"/>
      </c>
      <c r="D161" s="30">
        <f t="shared" si="56"/>
      </c>
      <c r="E161" s="67">
        <f t="shared" si="66"/>
      </c>
      <c r="F161" s="67">
        <f t="shared" si="57"/>
      </c>
      <c r="G161" s="67">
        <f t="shared" si="67"/>
      </c>
      <c r="H161" s="29">
        <f t="shared" si="58"/>
      </c>
      <c r="I161" s="29">
        <f t="shared" si="59"/>
      </c>
      <c r="J161" s="29">
        <f t="shared" si="68"/>
      </c>
      <c r="K161" s="29">
        <f t="shared" si="69"/>
      </c>
      <c r="L161" s="68">
        <f t="shared" si="60"/>
      </c>
      <c r="M161" s="29">
        <f t="shared" si="70"/>
      </c>
      <c r="N161" s="68">
        <f t="shared" si="61"/>
      </c>
      <c r="O161" s="29">
        <f t="shared" si="71"/>
      </c>
      <c r="P161" s="29">
        <f t="shared" si="62"/>
      </c>
      <c r="Q161" s="29">
        <f t="shared" si="72"/>
      </c>
      <c r="R161" s="29">
        <f t="shared" si="73"/>
      </c>
      <c r="S161" s="29">
        <f t="shared" si="74"/>
      </c>
      <c r="T161" s="29" t="str">
        <f t="shared" si="75"/>
        <v> </v>
      </c>
      <c r="U161" s="29">
        <f t="shared" si="76"/>
      </c>
      <c r="AE161" s="12">
        <f t="shared" si="51"/>
        <v>-1</v>
      </c>
      <c r="AF161" s="9">
        <f t="shared" si="53"/>
        <v>117</v>
      </c>
      <c r="AG161" s="24">
        <f t="shared" si="55"/>
        <v>-116</v>
      </c>
      <c r="AH161" s="24">
        <f t="shared" si="55"/>
        <v>-119</v>
      </c>
    </row>
    <row r="162" spans="1:34" ht="12.75">
      <c r="A162" s="30">
        <f t="shared" si="63"/>
        <v>-64</v>
      </c>
      <c r="B162" s="28">
        <f t="shared" si="64"/>
        <v>-1625.6</v>
      </c>
      <c r="C162" s="67">
        <f t="shared" si="65"/>
      </c>
      <c r="D162" s="30">
        <f t="shared" si="56"/>
      </c>
      <c r="E162" s="67">
        <f t="shared" si="66"/>
      </c>
      <c r="F162" s="67">
        <f t="shared" si="57"/>
      </c>
      <c r="G162" s="67">
        <f t="shared" si="67"/>
      </c>
      <c r="H162" s="29">
        <f t="shared" si="58"/>
      </c>
      <c r="I162" s="29">
        <f t="shared" si="59"/>
      </c>
      <c r="J162" s="29">
        <f t="shared" si="68"/>
      </c>
      <c r="K162" s="29">
        <f t="shared" si="69"/>
      </c>
      <c r="L162" s="68">
        <f t="shared" si="60"/>
      </c>
      <c r="M162" s="29">
        <f t="shared" si="70"/>
      </c>
      <c r="N162" s="68">
        <f t="shared" si="61"/>
      </c>
      <c r="O162" s="29">
        <f t="shared" si="71"/>
      </c>
      <c r="P162" s="29">
        <f t="shared" si="62"/>
      </c>
      <c r="Q162" s="29">
        <f t="shared" si="72"/>
      </c>
      <c r="R162" s="29">
        <f t="shared" si="73"/>
      </c>
      <c r="S162" s="29">
        <f t="shared" si="74"/>
      </c>
      <c r="T162" s="29" t="str">
        <f t="shared" si="75"/>
        <v> </v>
      </c>
      <c r="U162" s="29">
        <f t="shared" si="76"/>
      </c>
      <c r="AE162" s="12">
        <f aca="true" t="shared" si="77" ref="AE162:AE225">IF(AND(AE161&gt;=1,AE161&lt;47),AE161+1,IF(AG162=0,1,IF(AE161=47,AE161+1,-1)))</f>
        <v>-1</v>
      </c>
      <c r="AF162" s="9">
        <f t="shared" si="53"/>
        <v>118</v>
      </c>
      <c r="AG162" s="24">
        <f aca="true" t="shared" si="78" ref="AG162:AH167">AG161-1</f>
        <v>-117</v>
      </c>
      <c r="AH162" s="24">
        <f t="shared" si="78"/>
        <v>-120</v>
      </c>
    </row>
    <row r="163" spans="1:34" ht="12.75">
      <c r="A163" s="30">
        <f t="shared" si="63"/>
        <v>-65</v>
      </c>
      <c r="B163" s="28">
        <f t="shared" si="64"/>
        <v>-1651</v>
      </c>
      <c r="C163" s="67">
        <f t="shared" si="65"/>
      </c>
      <c r="D163" s="30">
        <f t="shared" si="56"/>
      </c>
      <c r="E163" s="67">
        <f t="shared" si="66"/>
      </c>
      <c r="F163" s="67">
        <f t="shared" si="57"/>
      </c>
      <c r="G163" s="67">
        <f t="shared" si="67"/>
      </c>
      <c r="H163" s="29">
        <f t="shared" si="58"/>
      </c>
      <c r="I163" s="29">
        <f t="shared" si="59"/>
      </c>
      <c r="J163" s="29">
        <f t="shared" si="68"/>
      </c>
      <c r="K163" s="29">
        <f t="shared" si="69"/>
      </c>
      <c r="L163" s="68">
        <f t="shared" si="60"/>
      </c>
      <c r="M163" s="29">
        <f t="shared" si="70"/>
      </c>
      <c r="N163" s="68">
        <f t="shared" si="61"/>
      </c>
      <c r="O163" s="29">
        <f t="shared" si="71"/>
      </c>
      <c r="P163" s="29">
        <f t="shared" si="62"/>
      </c>
      <c r="Q163" s="29">
        <f t="shared" si="72"/>
      </c>
      <c r="R163" s="29">
        <f t="shared" si="73"/>
      </c>
      <c r="S163" s="29">
        <f t="shared" si="74"/>
      </c>
      <c r="T163" s="29" t="str">
        <f t="shared" si="75"/>
        <v> </v>
      </c>
      <c r="U163" s="29">
        <f t="shared" si="76"/>
      </c>
      <c r="AE163" s="12">
        <f t="shared" si="77"/>
        <v>-1</v>
      </c>
      <c r="AF163" s="9">
        <f t="shared" si="53"/>
        <v>119</v>
      </c>
      <c r="AG163" s="24">
        <f t="shared" si="78"/>
        <v>-118</v>
      </c>
      <c r="AH163" s="24">
        <f t="shared" si="78"/>
        <v>-121</v>
      </c>
    </row>
    <row r="164" spans="1:34" ht="12.75">
      <c r="A164" s="30">
        <f t="shared" si="63"/>
        <v>-66</v>
      </c>
      <c r="B164" s="28">
        <f t="shared" si="64"/>
        <v>-1676.3999999999999</v>
      </c>
      <c r="C164" s="67">
        <f t="shared" si="65"/>
      </c>
      <c r="D164" s="30">
        <f t="shared" si="56"/>
      </c>
      <c r="E164" s="67">
        <f t="shared" si="66"/>
      </c>
      <c r="F164" s="67">
        <f t="shared" si="57"/>
      </c>
      <c r="G164" s="67">
        <f t="shared" si="67"/>
      </c>
      <c r="H164" s="29">
        <f t="shared" si="58"/>
      </c>
      <c r="I164" s="29">
        <f t="shared" si="59"/>
      </c>
      <c r="J164" s="29">
        <f t="shared" si="68"/>
      </c>
      <c r="K164" s="29">
        <f t="shared" si="69"/>
      </c>
      <c r="L164" s="68">
        <f t="shared" si="60"/>
      </c>
      <c r="M164" s="29">
        <f t="shared" si="70"/>
      </c>
      <c r="N164" s="68">
        <f t="shared" si="61"/>
      </c>
      <c r="O164" s="29">
        <f t="shared" si="71"/>
      </c>
      <c r="P164" s="29">
        <f t="shared" si="62"/>
      </c>
      <c r="Q164" s="29">
        <f t="shared" si="72"/>
      </c>
      <c r="R164" s="29">
        <f t="shared" si="73"/>
      </c>
      <c r="S164" s="29">
        <f t="shared" si="74"/>
      </c>
      <c r="T164" s="29" t="str">
        <f t="shared" si="75"/>
        <v> </v>
      </c>
      <c r="U164" s="29">
        <f t="shared" si="76"/>
      </c>
      <c r="AE164" s="12">
        <f t="shared" si="77"/>
        <v>-1</v>
      </c>
      <c r="AF164" s="9">
        <f t="shared" si="53"/>
        <v>120</v>
      </c>
      <c r="AG164" s="24">
        <f t="shared" si="78"/>
        <v>-119</v>
      </c>
      <c r="AH164" s="24">
        <f t="shared" si="78"/>
        <v>-122</v>
      </c>
    </row>
    <row r="165" spans="1:34" ht="12.75">
      <c r="A165" s="30">
        <f t="shared" si="63"/>
        <v>-67</v>
      </c>
      <c r="B165" s="28">
        <f t="shared" si="64"/>
        <v>-1701.8</v>
      </c>
      <c r="C165" s="67">
        <f t="shared" si="65"/>
      </c>
      <c r="D165" s="30">
        <f t="shared" si="56"/>
      </c>
      <c r="E165" s="67">
        <f t="shared" si="66"/>
      </c>
      <c r="F165" s="67">
        <f t="shared" si="57"/>
      </c>
      <c r="G165" s="67">
        <f t="shared" si="67"/>
      </c>
      <c r="H165" s="29">
        <f t="shared" si="58"/>
      </c>
      <c r="I165" s="29">
        <f t="shared" si="59"/>
      </c>
      <c r="J165" s="29">
        <f t="shared" si="68"/>
      </c>
      <c r="K165" s="29">
        <f t="shared" si="69"/>
      </c>
      <c r="L165" s="68">
        <f t="shared" si="60"/>
      </c>
      <c r="M165" s="29">
        <f t="shared" si="70"/>
      </c>
      <c r="N165" s="68">
        <f t="shared" si="61"/>
      </c>
      <c r="O165" s="29">
        <f t="shared" si="71"/>
      </c>
      <c r="P165" s="29">
        <f t="shared" si="62"/>
      </c>
      <c r="Q165" s="29">
        <f t="shared" si="72"/>
      </c>
      <c r="R165" s="29">
        <f t="shared" si="73"/>
      </c>
      <c r="S165" s="29">
        <f t="shared" si="74"/>
      </c>
      <c r="T165" s="29" t="str">
        <f t="shared" si="75"/>
        <v> </v>
      </c>
      <c r="U165" s="29">
        <f t="shared" si="76"/>
      </c>
      <c r="AE165" s="12">
        <f t="shared" si="77"/>
        <v>-1</v>
      </c>
      <c r="AF165" s="9">
        <f t="shared" si="53"/>
        <v>121</v>
      </c>
      <c r="AG165" s="24">
        <f t="shared" si="78"/>
        <v>-120</v>
      </c>
      <c r="AH165" s="24">
        <f t="shared" si="78"/>
        <v>-123</v>
      </c>
    </row>
    <row r="166" spans="1:34" ht="12.75">
      <c r="A166" s="30">
        <f t="shared" si="63"/>
        <v>-68</v>
      </c>
      <c r="B166" s="28">
        <f t="shared" si="64"/>
        <v>-1727.1999999999998</v>
      </c>
      <c r="C166" s="67">
        <f t="shared" si="65"/>
      </c>
      <c r="D166" s="30">
        <f t="shared" si="56"/>
      </c>
      <c r="E166" s="67">
        <f t="shared" si="66"/>
      </c>
      <c r="F166" s="67">
        <f t="shared" si="57"/>
      </c>
      <c r="G166" s="67">
        <f t="shared" si="67"/>
      </c>
      <c r="H166" s="29">
        <f t="shared" si="58"/>
      </c>
      <c r="I166" s="29">
        <f t="shared" si="59"/>
      </c>
      <c r="J166" s="29">
        <f t="shared" si="68"/>
      </c>
      <c r="K166" s="29">
        <f t="shared" si="69"/>
      </c>
      <c r="L166" s="68">
        <f t="shared" si="60"/>
      </c>
      <c r="M166" s="29">
        <f t="shared" si="70"/>
      </c>
      <c r="N166" s="68">
        <f t="shared" si="61"/>
      </c>
      <c r="O166" s="29">
        <f t="shared" si="71"/>
      </c>
      <c r="P166" s="29">
        <f t="shared" si="62"/>
      </c>
      <c r="Q166" s="29">
        <f t="shared" si="72"/>
      </c>
      <c r="R166" s="29">
        <f t="shared" si="73"/>
      </c>
      <c r="S166" s="29">
        <f t="shared" si="74"/>
      </c>
      <c r="T166" s="29" t="str">
        <f t="shared" si="75"/>
        <v> </v>
      </c>
      <c r="U166" s="29">
        <f t="shared" si="76"/>
      </c>
      <c r="AE166" s="12">
        <f t="shared" si="77"/>
        <v>-1</v>
      </c>
      <c r="AF166" s="9">
        <f t="shared" si="53"/>
        <v>122</v>
      </c>
      <c r="AG166" s="24">
        <f t="shared" si="78"/>
        <v>-121</v>
      </c>
      <c r="AH166" s="24">
        <f t="shared" si="78"/>
        <v>-124</v>
      </c>
    </row>
    <row r="167" spans="1:34" ht="12.75">
      <c r="A167" s="30">
        <f t="shared" si="63"/>
        <v>-69</v>
      </c>
      <c r="B167" s="28">
        <f t="shared" si="64"/>
        <v>-1752.6</v>
      </c>
      <c r="C167" s="67">
        <f t="shared" si="65"/>
      </c>
      <c r="D167" s="30">
        <f t="shared" si="56"/>
      </c>
      <c r="E167" s="67">
        <f t="shared" si="66"/>
      </c>
      <c r="F167" s="67">
        <f t="shared" si="57"/>
      </c>
      <c r="G167" s="67">
        <f t="shared" si="67"/>
      </c>
      <c r="H167" s="29">
        <f t="shared" si="58"/>
      </c>
      <c r="I167" s="29">
        <f t="shared" si="59"/>
      </c>
      <c r="J167" s="29">
        <f t="shared" si="68"/>
      </c>
      <c r="K167" s="29">
        <f t="shared" si="69"/>
      </c>
      <c r="L167" s="68">
        <f t="shared" si="60"/>
      </c>
      <c r="M167" s="29">
        <f t="shared" si="70"/>
      </c>
      <c r="N167" s="68">
        <f t="shared" si="61"/>
      </c>
      <c r="O167" s="29">
        <f t="shared" si="71"/>
      </c>
      <c r="P167" s="29">
        <f t="shared" si="62"/>
      </c>
      <c r="Q167" s="29">
        <f t="shared" si="72"/>
      </c>
      <c r="R167" s="29">
        <f t="shared" si="73"/>
      </c>
      <c r="S167" s="29">
        <f t="shared" si="74"/>
      </c>
      <c r="T167" s="29" t="str">
        <f t="shared" si="75"/>
        <v> </v>
      </c>
      <c r="U167" s="29">
        <f t="shared" si="76"/>
      </c>
      <c r="AE167" s="12">
        <f t="shared" si="77"/>
        <v>-1</v>
      </c>
      <c r="AF167" s="9">
        <f t="shared" si="53"/>
        <v>123</v>
      </c>
      <c r="AG167" s="24">
        <f t="shared" si="78"/>
        <v>-122</v>
      </c>
      <c r="AH167" s="24">
        <f t="shared" si="78"/>
        <v>-125</v>
      </c>
    </row>
    <row r="168" spans="1:34" ht="12.75">
      <c r="A168" s="30">
        <f t="shared" si="63"/>
        <v>-70</v>
      </c>
      <c r="B168" s="28">
        <f t="shared" si="64"/>
        <v>-1778</v>
      </c>
      <c r="C168" s="67">
        <f t="shared" si="65"/>
      </c>
      <c r="D168" s="30">
        <f t="shared" si="56"/>
      </c>
      <c r="E168" s="67">
        <f t="shared" si="66"/>
      </c>
      <c r="F168" s="67">
        <f t="shared" si="57"/>
      </c>
      <c r="G168" s="67">
        <f t="shared" si="67"/>
      </c>
      <c r="H168" s="29">
        <f t="shared" si="58"/>
      </c>
      <c r="I168" s="29">
        <f t="shared" si="59"/>
      </c>
      <c r="J168" s="29">
        <f t="shared" si="68"/>
      </c>
      <c r="K168" s="29">
        <f t="shared" si="69"/>
      </c>
      <c r="L168" s="68">
        <f t="shared" si="60"/>
      </c>
      <c r="M168" s="29">
        <f t="shared" si="70"/>
      </c>
      <c r="N168" s="68">
        <f t="shared" si="61"/>
      </c>
      <c r="O168" s="29">
        <f t="shared" si="71"/>
      </c>
      <c r="P168" s="29">
        <f t="shared" si="62"/>
      </c>
      <c r="Q168" s="29">
        <f t="shared" si="72"/>
      </c>
      <c r="R168" s="29">
        <f t="shared" si="73"/>
      </c>
      <c r="S168" s="29">
        <f t="shared" si="74"/>
      </c>
      <c r="T168" s="29" t="str">
        <f t="shared" si="75"/>
        <v> </v>
      </c>
      <c r="U168" s="29">
        <f t="shared" si="76"/>
      </c>
      <c r="AE168" s="12">
        <f t="shared" si="77"/>
        <v>-1</v>
      </c>
      <c r="AF168" s="9">
        <f>IF(AF167&gt;=1,AF167+1,IF(AG168=0,1,-1))</f>
        <v>124</v>
      </c>
      <c r="AG168" s="24">
        <f>AG167-1</f>
        <v>-123</v>
      </c>
      <c r="AH168" s="24">
        <f>AH167-1</f>
        <v>-126</v>
      </c>
    </row>
    <row r="169" spans="1:34" ht="12.75">
      <c r="A169" s="30">
        <f t="shared" si="63"/>
        <v>-71</v>
      </c>
      <c r="B169" s="28">
        <f t="shared" si="64"/>
        <v>-1803.3999999999999</v>
      </c>
      <c r="C169" s="67">
        <f t="shared" si="65"/>
      </c>
      <c r="D169" s="30">
        <f t="shared" si="56"/>
      </c>
      <c r="E169" s="67">
        <f t="shared" si="66"/>
      </c>
      <c r="F169" s="67">
        <f t="shared" si="57"/>
      </c>
      <c r="G169" s="67">
        <f t="shared" si="67"/>
      </c>
      <c r="H169" s="29">
        <f t="shared" si="58"/>
      </c>
      <c r="I169" s="29">
        <f t="shared" si="59"/>
      </c>
      <c r="J169" s="29">
        <f t="shared" si="68"/>
      </c>
      <c r="K169" s="29">
        <f t="shared" si="69"/>
      </c>
      <c r="L169" s="68">
        <f t="shared" si="60"/>
      </c>
      <c r="M169" s="29">
        <f t="shared" si="70"/>
      </c>
      <c r="N169" s="68">
        <f t="shared" si="61"/>
      </c>
      <c r="O169" s="29">
        <f t="shared" si="71"/>
      </c>
      <c r="P169" s="29">
        <f t="shared" si="62"/>
      </c>
      <c r="Q169" s="29">
        <f t="shared" si="72"/>
      </c>
      <c r="R169" s="29">
        <f t="shared" si="73"/>
      </c>
      <c r="S169" s="29">
        <f t="shared" si="74"/>
      </c>
      <c r="T169" s="29" t="str">
        <f t="shared" si="75"/>
        <v> </v>
      </c>
      <c r="U169" s="29">
        <f t="shared" si="76"/>
      </c>
      <c r="AE169" s="12">
        <f t="shared" si="77"/>
        <v>-1</v>
      </c>
      <c r="AF169" s="9">
        <f aca="true" t="shared" si="79" ref="AF169:AF232">IF(AF168&gt;=1,AF168+1,IF(AG169=0,1,-1))</f>
        <v>125</v>
      </c>
      <c r="AG169" s="24">
        <f aca="true" t="shared" si="80" ref="AG169:AH184">AG168-1</f>
        <v>-124</v>
      </c>
      <c r="AH169" s="24">
        <f t="shared" si="80"/>
        <v>-127</v>
      </c>
    </row>
    <row r="170" spans="1:34" ht="12.75">
      <c r="A170" s="30">
        <f t="shared" si="63"/>
        <v>-72</v>
      </c>
      <c r="B170" s="28">
        <f t="shared" si="64"/>
        <v>-1828.8</v>
      </c>
      <c r="C170" s="67">
        <f t="shared" si="65"/>
      </c>
      <c r="D170" s="30">
        <f t="shared" si="56"/>
      </c>
      <c r="E170" s="67">
        <f t="shared" si="66"/>
      </c>
      <c r="F170" s="67">
        <f t="shared" si="57"/>
      </c>
      <c r="G170" s="67">
        <f t="shared" si="67"/>
      </c>
      <c r="H170" s="29">
        <f t="shared" si="58"/>
      </c>
      <c r="I170" s="29">
        <f t="shared" si="59"/>
      </c>
      <c r="J170" s="29">
        <f t="shared" si="68"/>
      </c>
      <c r="K170" s="29">
        <f t="shared" si="69"/>
      </c>
      <c r="L170" s="68">
        <f t="shared" si="60"/>
      </c>
      <c r="M170" s="29">
        <f t="shared" si="70"/>
      </c>
      <c r="N170" s="68">
        <f t="shared" si="61"/>
      </c>
      <c r="O170" s="29">
        <f t="shared" si="71"/>
      </c>
      <c r="P170" s="29">
        <f t="shared" si="62"/>
      </c>
      <c r="Q170" s="29">
        <f t="shared" si="72"/>
      </c>
      <c r="R170" s="29">
        <f t="shared" si="73"/>
      </c>
      <c r="S170" s="29">
        <f t="shared" si="74"/>
      </c>
      <c r="T170" s="29" t="str">
        <f t="shared" si="75"/>
        <v> </v>
      </c>
      <c r="U170" s="29">
        <f t="shared" si="76"/>
      </c>
      <c r="AE170" s="12">
        <f t="shared" si="77"/>
        <v>-1</v>
      </c>
      <c r="AF170" s="9">
        <f t="shared" si="79"/>
        <v>126</v>
      </c>
      <c r="AG170" s="24">
        <f t="shared" si="80"/>
        <v>-125</v>
      </c>
      <c r="AH170" s="24">
        <f t="shared" si="80"/>
        <v>-128</v>
      </c>
    </row>
    <row r="171" spans="1:34" ht="12.75">
      <c r="A171" s="30">
        <f t="shared" si="63"/>
        <v>-73</v>
      </c>
      <c r="B171" s="28">
        <f t="shared" si="64"/>
        <v>-1854.1999999999998</v>
      </c>
      <c r="C171" s="67">
        <f t="shared" si="65"/>
      </c>
      <c r="D171" s="30">
        <f t="shared" si="56"/>
      </c>
      <c r="E171" s="67">
        <f t="shared" si="66"/>
      </c>
      <c r="F171" s="67">
        <f t="shared" si="57"/>
      </c>
      <c r="G171" s="67">
        <f t="shared" si="67"/>
      </c>
      <c r="H171" s="29">
        <f t="shared" si="58"/>
      </c>
      <c r="I171" s="29">
        <f t="shared" si="59"/>
      </c>
      <c r="J171" s="29">
        <f t="shared" si="68"/>
      </c>
      <c r="K171" s="29">
        <f t="shared" si="69"/>
      </c>
      <c r="L171" s="68">
        <f t="shared" si="60"/>
      </c>
      <c r="M171" s="29">
        <f t="shared" si="70"/>
      </c>
      <c r="N171" s="68">
        <f t="shared" si="61"/>
      </c>
      <c r="O171" s="29">
        <f t="shared" si="71"/>
      </c>
      <c r="P171" s="29">
        <f t="shared" si="62"/>
      </c>
      <c r="Q171" s="29">
        <f t="shared" si="72"/>
      </c>
      <c r="R171" s="29">
        <f t="shared" si="73"/>
      </c>
      <c r="S171" s="29">
        <f t="shared" si="74"/>
      </c>
      <c r="T171" s="29" t="str">
        <f t="shared" si="75"/>
        <v> </v>
      </c>
      <c r="U171" s="29">
        <f t="shared" si="76"/>
      </c>
      <c r="AE171" s="12">
        <f t="shared" si="77"/>
        <v>-1</v>
      </c>
      <c r="AF171" s="9">
        <f t="shared" si="79"/>
        <v>127</v>
      </c>
      <c r="AG171" s="24">
        <f t="shared" si="80"/>
        <v>-126</v>
      </c>
      <c r="AH171" s="24">
        <f t="shared" si="80"/>
        <v>-129</v>
      </c>
    </row>
    <row r="172" spans="1:34" ht="12.75">
      <c r="A172" s="30">
        <f t="shared" si="63"/>
        <v>-74</v>
      </c>
      <c r="B172" s="28">
        <f t="shared" si="64"/>
        <v>-1879.6</v>
      </c>
      <c r="C172" s="67">
        <f t="shared" si="65"/>
      </c>
      <c r="D172" s="30">
        <f t="shared" si="56"/>
      </c>
      <c r="E172" s="67">
        <f t="shared" si="66"/>
      </c>
      <c r="F172" s="67">
        <f t="shared" si="57"/>
      </c>
      <c r="G172" s="67">
        <f t="shared" si="67"/>
      </c>
      <c r="H172" s="29">
        <f t="shared" si="58"/>
      </c>
      <c r="I172" s="29">
        <f t="shared" si="59"/>
      </c>
      <c r="J172" s="29">
        <f t="shared" si="68"/>
      </c>
      <c r="K172" s="29">
        <f t="shared" si="69"/>
      </c>
      <c r="L172" s="68">
        <f t="shared" si="60"/>
      </c>
      <c r="M172" s="29">
        <f t="shared" si="70"/>
      </c>
      <c r="N172" s="68">
        <f t="shared" si="61"/>
      </c>
      <c r="O172" s="29">
        <f t="shared" si="71"/>
      </c>
      <c r="P172" s="29">
        <f t="shared" si="62"/>
      </c>
      <c r="Q172" s="29">
        <f t="shared" si="72"/>
      </c>
      <c r="R172" s="29">
        <f t="shared" si="73"/>
      </c>
      <c r="S172" s="29">
        <f t="shared" si="74"/>
      </c>
      <c r="T172" s="29" t="str">
        <f t="shared" si="75"/>
        <v> </v>
      </c>
      <c r="U172" s="29">
        <f t="shared" si="76"/>
      </c>
      <c r="AE172" s="12">
        <f t="shared" si="77"/>
        <v>-1</v>
      </c>
      <c r="AF172" s="9">
        <f t="shared" si="79"/>
        <v>128</v>
      </c>
      <c r="AG172" s="24">
        <f t="shared" si="80"/>
        <v>-127</v>
      </c>
      <c r="AH172" s="24">
        <f t="shared" si="80"/>
        <v>-130</v>
      </c>
    </row>
    <row r="173" spans="1:34" ht="12.75">
      <c r="A173" s="30">
        <f t="shared" si="63"/>
        <v>-75</v>
      </c>
      <c r="B173" s="28">
        <f t="shared" si="64"/>
        <v>-1905</v>
      </c>
      <c r="C173" s="67">
        <f t="shared" si="65"/>
      </c>
      <c r="D173" s="30">
        <f t="shared" si="56"/>
      </c>
      <c r="E173" s="67">
        <f t="shared" si="66"/>
      </c>
      <c r="F173" s="67">
        <f t="shared" si="57"/>
      </c>
      <c r="G173" s="67">
        <f t="shared" si="67"/>
      </c>
      <c r="H173" s="29">
        <f t="shared" si="58"/>
      </c>
      <c r="I173" s="29">
        <f t="shared" si="59"/>
      </c>
      <c r="J173" s="29">
        <f t="shared" si="68"/>
      </c>
      <c r="K173" s="29">
        <f t="shared" si="69"/>
      </c>
      <c r="L173" s="68">
        <f t="shared" si="60"/>
      </c>
      <c r="M173" s="29">
        <f t="shared" si="70"/>
      </c>
      <c r="N173" s="68">
        <f t="shared" si="61"/>
      </c>
      <c r="O173" s="29">
        <f t="shared" si="71"/>
      </c>
      <c r="P173" s="29">
        <f t="shared" si="62"/>
      </c>
      <c r="Q173" s="29">
        <f t="shared" si="72"/>
      </c>
      <c r="R173" s="29">
        <f t="shared" si="73"/>
      </c>
      <c r="S173" s="29">
        <f t="shared" si="74"/>
      </c>
      <c r="T173" s="29" t="str">
        <f t="shared" si="75"/>
        <v> </v>
      </c>
      <c r="U173" s="29">
        <f t="shared" si="76"/>
      </c>
      <c r="AE173" s="12">
        <f t="shared" si="77"/>
        <v>-1</v>
      </c>
      <c r="AF173" s="9">
        <f t="shared" si="79"/>
        <v>129</v>
      </c>
      <c r="AG173" s="24">
        <f t="shared" si="80"/>
        <v>-128</v>
      </c>
      <c r="AH173" s="24">
        <f t="shared" si="80"/>
        <v>-131</v>
      </c>
    </row>
    <row r="174" spans="1:34" ht="12.75">
      <c r="A174" s="30">
        <f t="shared" si="63"/>
        <v>-76</v>
      </c>
      <c r="B174" s="28">
        <f t="shared" si="64"/>
        <v>-1930.3999999999999</v>
      </c>
      <c r="C174" s="67">
        <f t="shared" si="65"/>
      </c>
      <c r="D174" s="30">
        <f t="shared" si="56"/>
      </c>
      <c r="E174" s="67">
        <f t="shared" si="66"/>
      </c>
      <c r="F174" s="67">
        <f t="shared" si="57"/>
      </c>
      <c r="G174" s="67">
        <f t="shared" si="67"/>
      </c>
      <c r="H174" s="29">
        <f t="shared" si="58"/>
      </c>
      <c r="I174" s="29">
        <f t="shared" si="59"/>
      </c>
      <c r="J174" s="29">
        <f t="shared" si="68"/>
      </c>
      <c r="K174" s="29">
        <f t="shared" si="69"/>
      </c>
      <c r="L174" s="68">
        <f t="shared" si="60"/>
      </c>
      <c r="M174" s="29">
        <f t="shared" si="70"/>
      </c>
      <c r="N174" s="68">
        <f t="shared" si="61"/>
      </c>
      <c r="O174" s="29">
        <f t="shared" si="71"/>
      </c>
      <c r="P174" s="29">
        <f t="shared" si="62"/>
      </c>
      <c r="Q174" s="29">
        <f t="shared" si="72"/>
      </c>
      <c r="R174" s="29">
        <f t="shared" si="73"/>
      </c>
      <c r="S174" s="29">
        <f t="shared" si="74"/>
      </c>
      <c r="T174" s="29" t="str">
        <f t="shared" si="75"/>
        <v> </v>
      </c>
      <c r="U174" s="29">
        <f t="shared" si="76"/>
      </c>
      <c r="AE174" s="12">
        <f t="shared" si="77"/>
        <v>-1</v>
      </c>
      <c r="AF174" s="9">
        <f t="shared" si="79"/>
        <v>130</v>
      </c>
      <c r="AG174" s="24">
        <f t="shared" si="80"/>
        <v>-129</v>
      </c>
      <c r="AH174" s="24">
        <f t="shared" si="80"/>
        <v>-132</v>
      </c>
    </row>
    <row r="175" spans="1:34" ht="12.75">
      <c r="A175" s="30">
        <f t="shared" si="63"/>
        <v>-77</v>
      </c>
      <c r="B175" s="28">
        <f t="shared" si="64"/>
        <v>-1955.8</v>
      </c>
      <c r="C175" s="67">
        <f t="shared" si="65"/>
      </c>
      <c r="D175" s="30">
        <f t="shared" si="56"/>
      </c>
      <c r="E175" s="67">
        <f t="shared" si="66"/>
      </c>
      <c r="F175" s="67">
        <f t="shared" si="57"/>
      </c>
      <c r="G175" s="67">
        <f t="shared" si="67"/>
      </c>
      <c r="H175" s="29">
        <f t="shared" si="58"/>
      </c>
      <c r="I175" s="29">
        <f t="shared" si="59"/>
      </c>
      <c r="J175" s="29">
        <f t="shared" si="68"/>
      </c>
      <c r="K175" s="29">
        <f t="shared" si="69"/>
      </c>
      <c r="L175" s="68">
        <f t="shared" si="60"/>
      </c>
      <c r="M175" s="29">
        <f t="shared" si="70"/>
      </c>
      <c r="N175" s="68">
        <f t="shared" si="61"/>
      </c>
      <c r="O175" s="29">
        <f t="shared" si="71"/>
      </c>
      <c r="P175" s="29">
        <f t="shared" si="62"/>
      </c>
      <c r="Q175" s="29">
        <f t="shared" si="72"/>
      </c>
      <c r="R175" s="29">
        <f t="shared" si="73"/>
      </c>
      <c r="S175" s="29">
        <f t="shared" si="74"/>
      </c>
      <c r="T175" s="29" t="str">
        <f t="shared" si="75"/>
        <v> </v>
      </c>
      <c r="U175" s="29">
        <f t="shared" si="76"/>
      </c>
      <c r="AE175" s="12">
        <f t="shared" si="77"/>
        <v>-1</v>
      </c>
      <c r="AF175" s="9">
        <f t="shared" si="79"/>
        <v>131</v>
      </c>
      <c r="AG175" s="24">
        <f t="shared" si="80"/>
        <v>-130</v>
      </c>
      <c r="AH175" s="24">
        <f t="shared" si="80"/>
        <v>-133</v>
      </c>
    </row>
    <row r="176" spans="1:34" ht="12.75">
      <c r="A176" s="30">
        <f t="shared" si="63"/>
        <v>-78</v>
      </c>
      <c r="B176" s="28">
        <f t="shared" si="64"/>
        <v>-1981.1999999999998</v>
      </c>
      <c r="C176" s="67">
        <f t="shared" si="65"/>
      </c>
      <c r="D176" s="30">
        <f t="shared" si="56"/>
      </c>
      <c r="E176" s="67">
        <f t="shared" si="66"/>
      </c>
      <c r="F176" s="67">
        <f t="shared" si="57"/>
      </c>
      <c r="G176" s="67">
        <f t="shared" si="67"/>
      </c>
      <c r="H176" s="29">
        <f t="shared" si="58"/>
      </c>
      <c r="I176" s="29">
        <f t="shared" si="59"/>
      </c>
      <c r="J176" s="29">
        <f t="shared" si="68"/>
      </c>
      <c r="K176" s="29">
        <f t="shared" si="69"/>
      </c>
      <c r="L176" s="68">
        <f t="shared" si="60"/>
      </c>
      <c r="M176" s="29">
        <f t="shared" si="70"/>
      </c>
      <c r="N176" s="68">
        <f t="shared" si="61"/>
      </c>
      <c r="O176" s="29">
        <f t="shared" si="71"/>
      </c>
      <c r="P176" s="29">
        <f t="shared" si="62"/>
      </c>
      <c r="Q176" s="29">
        <f t="shared" si="72"/>
      </c>
      <c r="R176" s="29">
        <f t="shared" si="73"/>
      </c>
      <c r="S176" s="29">
        <f t="shared" si="74"/>
      </c>
      <c r="T176" s="29" t="str">
        <f t="shared" si="75"/>
        <v> </v>
      </c>
      <c r="U176" s="29">
        <f t="shared" si="76"/>
      </c>
      <c r="AE176" s="12">
        <f t="shared" si="77"/>
        <v>-1</v>
      </c>
      <c r="AF176" s="9">
        <f t="shared" si="79"/>
        <v>132</v>
      </c>
      <c r="AG176" s="24">
        <f t="shared" si="80"/>
        <v>-131</v>
      </c>
      <c r="AH176" s="24">
        <f t="shared" si="80"/>
        <v>-134</v>
      </c>
    </row>
    <row r="177" spans="1:34" ht="12.75">
      <c r="A177" s="30">
        <f t="shared" si="63"/>
        <v>-79</v>
      </c>
      <c r="B177" s="28">
        <f t="shared" si="64"/>
        <v>-2006.6</v>
      </c>
      <c r="C177" s="67">
        <f t="shared" si="65"/>
      </c>
      <c r="D177" s="30">
        <f t="shared" si="56"/>
      </c>
      <c r="E177" s="67">
        <f t="shared" si="66"/>
      </c>
      <c r="F177" s="67">
        <f t="shared" si="57"/>
      </c>
      <c r="G177" s="67">
        <f t="shared" si="67"/>
      </c>
      <c r="H177" s="29">
        <f t="shared" si="58"/>
      </c>
      <c r="I177" s="29">
        <f t="shared" si="59"/>
      </c>
      <c r="J177" s="29">
        <f t="shared" si="68"/>
      </c>
      <c r="K177" s="29">
        <f t="shared" si="69"/>
      </c>
      <c r="L177" s="68">
        <f t="shared" si="60"/>
      </c>
      <c r="M177" s="29">
        <f t="shared" si="70"/>
      </c>
      <c r="N177" s="68">
        <f t="shared" si="61"/>
      </c>
      <c r="O177" s="29">
        <f t="shared" si="71"/>
      </c>
      <c r="P177" s="29">
        <f t="shared" si="62"/>
      </c>
      <c r="Q177" s="29">
        <f t="shared" si="72"/>
      </c>
      <c r="R177" s="29">
        <f t="shared" si="73"/>
      </c>
      <c r="S177" s="29">
        <f t="shared" si="74"/>
      </c>
      <c r="T177" s="29" t="str">
        <f t="shared" si="75"/>
        <v> </v>
      </c>
      <c r="U177" s="29">
        <f t="shared" si="76"/>
      </c>
      <c r="AE177" s="12">
        <f t="shared" si="77"/>
        <v>-1</v>
      </c>
      <c r="AF177" s="9">
        <f t="shared" si="79"/>
        <v>133</v>
      </c>
      <c r="AG177" s="24">
        <f t="shared" si="80"/>
        <v>-132</v>
      </c>
      <c r="AH177" s="24">
        <f t="shared" si="80"/>
        <v>-135</v>
      </c>
    </row>
    <row r="178" spans="1:34" ht="12.75">
      <c r="A178" s="30">
        <f t="shared" si="63"/>
        <v>-80</v>
      </c>
      <c r="B178" s="28">
        <f t="shared" si="64"/>
        <v>-2032</v>
      </c>
      <c r="C178" s="67">
        <f t="shared" si="65"/>
      </c>
      <c r="D178" s="30">
        <f t="shared" si="56"/>
      </c>
      <c r="E178" s="67">
        <f t="shared" si="66"/>
      </c>
      <c r="F178" s="67">
        <f t="shared" si="57"/>
      </c>
      <c r="G178" s="67">
        <f t="shared" si="67"/>
      </c>
      <c r="H178" s="29">
        <f t="shared" si="58"/>
      </c>
      <c r="I178" s="29">
        <f t="shared" si="59"/>
      </c>
      <c r="J178" s="29">
        <f t="shared" si="68"/>
      </c>
      <c r="K178" s="29">
        <f t="shared" si="69"/>
      </c>
      <c r="L178" s="68">
        <f t="shared" si="60"/>
      </c>
      <c r="M178" s="29">
        <f t="shared" si="70"/>
      </c>
      <c r="N178" s="68">
        <f t="shared" si="61"/>
      </c>
      <c r="O178" s="29">
        <f t="shared" si="71"/>
      </c>
      <c r="P178" s="29">
        <f t="shared" si="62"/>
      </c>
      <c r="Q178" s="29">
        <f t="shared" si="72"/>
      </c>
      <c r="R178" s="29">
        <f t="shared" si="73"/>
      </c>
      <c r="S178" s="29">
        <f t="shared" si="74"/>
      </c>
      <c r="T178" s="29" t="str">
        <f t="shared" si="75"/>
        <v> </v>
      </c>
      <c r="U178" s="29">
        <f t="shared" si="76"/>
      </c>
      <c r="AE178" s="12">
        <f t="shared" si="77"/>
        <v>-1</v>
      </c>
      <c r="AF178" s="9">
        <f t="shared" si="79"/>
        <v>134</v>
      </c>
      <c r="AG178" s="24">
        <f t="shared" si="80"/>
        <v>-133</v>
      </c>
      <c r="AH178" s="24">
        <f t="shared" si="80"/>
        <v>-136</v>
      </c>
    </row>
    <row r="179" spans="1:34" ht="12.75">
      <c r="A179" s="30">
        <f t="shared" si="63"/>
        <v>-81</v>
      </c>
      <c r="B179" s="28">
        <f t="shared" si="64"/>
        <v>-2057.4</v>
      </c>
      <c r="C179" s="67">
        <f t="shared" si="65"/>
      </c>
      <c r="D179" s="30">
        <f t="shared" si="56"/>
      </c>
      <c r="E179" s="67">
        <f t="shared" si="66"/>
      </c>
      <c r="F179" s="67">
        <f t="shared" si="57"/>
      </c>
      <c r="G179" s="67">
        <f t="shared" si="67"/>
      </c>
      <c r="H179" s="29">
        <f t="shared" si="58"/>
      </c>
      <c r="I179" s="29">
        <f t="shared" si="59"/>
      </c>
      <c r="J179" s="29">
        <f t="shared" si="68"/>
      </c>
      <c r="K179" s="29">
        <f t="shared" si="69"/>
      </c>
      <c r="L179" s="68">
        <f t="shared" si="60"/>
      </c>
      <c r="M179" s="29">
        <f t="shared" si="70"/>
      </c>
      <c r="N179" s="68">
        <f t="shared" si="61"/>
      </c>
      <c r="O179" s="29">
        <f t="shared" si="71"/>
      </c>
      <c r="P179" s="29">
        <f t="shared" si="62"/>
      </c>
      <c r="Q179" s="29">
        <f t="shared" si="72"/>
      </c>
      <c r="R179" s="29">
        <f t="shared" si="73"/>
      </c>
      <c r="S179" s="29">
        <f t="shared" si="74"/>
      </c>
      <c r="T179" s="29" t="str">
        <f t="shared" si="75"/>
        <v> </v>
      </c>
      <c r="U179" s="29">
        <f t="shared" si="76"/>
      </c>
      <c r="AE179" s="12">
        <f t="shared" si="77"/>
        <v>-1</v>
      </c>
      <c r="AF179" s="9">
        <f t="shared" si="79"/>
        <v>135</v>
      </c>
      <c r="AG179" s="24">
        <f t="shared" si="80"/>
        <v>-134</v>
      </c>
      <c r="AH179" s="24">
        <f t="shared" si="80"/>
        <v>-137</v>
      </c>
    </row>
    <row r="180" spans="1:34" ht="12.75">
      <c r="A180" s="30">
        <f t="shared" si="63"/>
        <v>-82</v>
      </c>
      <c r="B180" s="28">
        <f t="shared" si="64"/>
        <v>-2082.7999999999997</v>
      </c>
      <c r="C180" s="67">
        <f t="shared" si="65"/>
      </c>
      <c r="D180" s="30">
        <f t="shared" si="56"/>
      </c>
      <c r="E180" s="67">
        <f t="shared" si="66"/>
      </c>
      <c r="F180" s="67">
        <f t="shared" si="57"/>
      </c>
      <c r="G180" s="67">
        <f t="shared" si="67"/>
      </c>
      <c r="H180" s="29">
        <f t="shared" si="58"/>
      </c>
      <c r="I180" s="29">
        <f t="shared" si="59"/>
      </c>
      <c r="J180" s="29">
        <f t="shared" si="68"/>
      </c>
      <c r="K180" s="29">
        <f t="shared" si="69"/>
      </c>
      <c r="L180" s="68">
        <f t="shared" si="60"/>
      </c>
      <c r="M180" s="29">
        <f t="shared" si="70"/>
      </c>
      <c r="N180" s="68">
        <f t="shared" si="61"/>
      </c>
      <c r="O180" s="29">
        <f t="shared" si="71"/>
      </c>
      <c r="P180" s="29">
        <f t="shared" si="62"/>
      </c>
      <c r="Q180" s="29">
        <f t="shared" si="72"/>
      </c>
      <c r="R180" s="29">
        <f t="shared" si="73"/>
      </c>
      <c r="S180" s="29">
        <f t="shared" si="74"/>
      </c>
      <c r="T180" s="29" t="str">
        <f t="shared" si="75"/>
        <v> </v>
      </c>
      <c r="U180" s="29">
        <f t="shared" si="76"/>
      </c>
      <c r="AE180" s="12">
        <f t="shared" si="77"/>
        <v>-1</v>
      </c>
      <c r="AF180" s="9">
        <f t="shared" si="79"/>
        <v>136</v>
      </c>
      <c r="AG180" s="24">
        <f t="shared" si="80"/>
        <v>-135</v>
      </c>
      <c r="AH180" s="24">
        <f t="shared" si="80"/>
        <v>-138</v>
      </c>
    </row>
    <row r="181" spans="1:34" ht="12.75">
      <c r="A181" s="30">
        <f t="shared" si="63"/>
        <v>-83</v>
      </c>
      <c r="B181" s="28">
        <f t="shared" si="64"/>
        <v>-2108.2</v>
      </c>
      <c r="C181" s="67">
        <f t="shared" si="65"/>
      </c>
      <c r="D181" s="30">
        <f t="shared" si="56"/>
      </c>
      <c r="E181" s="67">
        <f t="shared" si="66"/>
      </c>
      <c r="F181" s="67">
        <f t="shared" si="57"/>
      </c>
      <c r="G181" s="67">
        <f t="shared" si="67"/>
      </c>
      <c r="H181" s="29">
        <f t="shared" si="58"/>
      </c>
      <c r="I181" s="29">
        <f t="shared" si="59"/>
      </c>
      <c r="J181" s="29">
        <f t="shared" si="68"/>
      </c>
      <c r="K181" s="29">
        <f t="shared" si="69"/>
      </c>
      <c r="L181" s="68">
        <f t="shared" si="60"/>
      </c>
      <c r="M181" s="29">
        <f t="shared" si="70"/>
      </c>
      <c r="N181" s="68">
        <f t="shared" si="61"/>
      </c>
      <c r="O181" s="29">
        <f t="shared" si="71"/>
      </c>
      <c r="P181" s="29">
        <f t="shared" si="62"/>
      </c>
      <c r="Q181" s="29">
        <f t="shared" si="72"/>
      </c>
      <c r="R181" s="29">
        <f t="shared" si="73"/>
      </c>
      <c r="S181" s="29">
        <f t="shared" si="74"/>
      </c>
      <c r="T181" s="29" t="str">
        <f t="shared" si="75"/>
        <v> </v>
      </c>
      <c r="U181" s="29">
        <f t="shared" si="76"/>
      </c>
      <c r="AE181" s="12">
        <f t="shared" si="77"/>
        <v>-1</v>
      </c>
      <c r="AF181" s="9">
        <f t="shared" si="79"/>
        <v>137</v>
      </c>
      <c r="AG181" s="24">
        <f t="shared" si="80"/>
        <v>-136</v>
      </c>
      <c r="AH181" s="24">
        <f t="shared" si="80"/>
        <v>-139</v>
      </c>
    </row>
    <row r="182" spans="1:34" ht="12.75">
      <c r="A182" s="30">
        <f t="shared" si="63"/>
        <v>-84</v>
      </c>
      <c r="B182" s="28">
        <f t="shared" si="64"/>
        <v>-2133.6</v>
      </c>
      <c r="C182" s="67">
        <f t="shared" si="65"/>
      </c>
      <c r="D182" s="30">
        <f t="shared" si="56"/>
      </c>
      <c r="E182" s="67">
        <f t="shared" si="66"/>
      </c>
      <c r="F182" s="67">
        <f t="shared" si="57"/>
      </c>
      <c r="G182" s="67">
        <f t="shared" si="67"/>
      </c>
      <c r="H182" s="29">
        <f t="shared" si="58"/>
      </c>
      <c r="I182" s="29">
        <f t="shared" si="59"/>
      </c>
      <c r="J182" s="29">
        <f t="shared" si="68"/>
      </c>
      <c r="K182" s="29">
        <f t="shared" si="69"/>
      </c>
      <c r="L182" s="68">
        <f t="shared" si="60"/>
      </c>
      <c r="M182" s="29">
        <f t="shared" si="70"/>
      </c>
      <c r="N182" s="68">
        <f t="shared" si="61"/>
      </c>
      <c r="O182" s="29">
        <f t="shared" si="71"/>
      </c>
      <c r="P182" s="29">
        <f t="shared" si="62"/>
      </c>
      <c r="Q182" s="29">
        <f t="shared" si="72"/>
      </c>
      <c r="R182" s="29">
        <f t="shared" si="73"/>
      </c>
      <c r="S182" s="29">
        <f t="shared" si="74"/>
      </c>
      <c r="T182" s="29" t="str">
        <f t="shared" si="75"/>
        <v> </v>
      </c>
      <c r="U182" s="29">
        <f t="shared" si="76"/>
      </c>
      <c r="AE182" s="12">
        <f t="shared" si="77"/>
        <v>-1</v>
      </c>
      <c r="AF182" s="9">
        <f t="shared" si="79"/>
        <v>138</v>
      </c>
      <c r="AG182" s="24">
        <f t="shared" si="80"/>
        <v>-137</v>
      </c>
      <c r="AH182" s="24">
        <f t="shared" si="80"/>
        <v>-140</v>
      </c>
    </row>
    <row r="183" spans="1:34" ht="12.75">
      <c r="A183" s="30">
        <f t="shared" si="63"/>
        <v>-85</v>
      </c>
      <c r="B183" s="28">
        <f t="shared" si="64"/>
        <v>-2159</v>
      </c>
      <c r="C183" s="67">
        <f t="shared" si="65"/>
      </c>
      <c r="D183" s="30">
        <f t="shared" si="56"/>
      </c>
      <c r="E183" s="67">
        <f t="shared" si="66"/>
      </c>
      <c r="F183" s="67">
        <f t="shared" si="57"/>
      </c>
      <c r="G183" s="67">
        <f t="shared" si="67"/>
      </c>
      <c r="H183" s="29">
        <f t="shared" si="58"/>
      </c>
      <c r="I183" s="29">
        <f t="shared" si="59"/>
      </c>
      <c r="J183" s="29">
        <f t="shared" si="68"/>
      </c>
      <c r="K183" s="29">
        <f t="shared" si="69"/>
      </c>
      <c r="L183" s="68">
        <f t="shared" si="60"/>
      </c>
      <c r="M183" s="29">
        <f t="shared" si="70"/>
      </c>
      <c r="N183" s="68">
        <f t="shared" si="61"/>
      </c>
      <c r="O183" s="29">
        <f t="shared" si="71"/>
      </c>
      <c r="P183" s="29">
        <f t="shared" si="62"/>
      </c>
      <c r="Q183" s="29">
        <f t="shared" si="72"/>
      </c>
      <c r="R183" s="29">
        <f t="shared" si="73"/>
      </c>
      <c r="S183" s="29">
        <f t="shared" si="74"/>
      </c>
      <c r="T183" s="34" t="str">
        <f t="shared" si="75"/>
        <v> </v>
      </c>
      <c r="U183" s="29">
        <f t="shared" si="76"/>
      </c>
      <c r="AE183" s="12">
        <f t="shared" si="77"/>
        <v>-1</v>
      </c>
      <c r="AF183" s="9">
        <f t="shared" si="79"/>
        <v>139</v>
      </c>
      <c r="AG183" s="24">
        <f t="shared" si="80"/>
        <v>-138</v>
      </c>
      <c r="AH183" s="24">
        <f t="shared" si="80"/>
        <v>-141</v>
      </c>
    </row>
    <row r="184" spans="1:34" ht="12.75">
      <c r="A184" s="30">
        <f t="shared" si="63"/>
        <v>-86</v>
      </c>
      <c r="B184" s="28">
        <f t="shared" si="64"/>
        <v>-2184.4</v>
      </c>
      <c r="C184" s="67">
        <f t="shared" si="65"/>
      </c>
      <c r="D184" s="30">
        <f t="shared" si="56"/>
      </c>
      <c r="E184" s="67">
        <f t="shared" si="66"/>
      </c>
      <c r="F184" s="67">
        <f t="shared" si="57"/>
      </c>
      <c r="G184" s="67">
        <f t="shared" si="67"/>
      </c>
      <c r="H184" s="29">
        <f t="shared" si="58"/>
      </c>
      <c r="I184" s="29">
        <f t="shared" si="59"/>
      </c>
      <c r="J184" s="29">
        <f t="shared" si="68"/>
      </c>
      <c r="K184" s="29">
        <f t="shared" si="69"/>
      </c>
      <c r="L184" s="68">
        <f t="shared" si="60"/>
      </c>
      <c r="M184" s="29">
        <f t="shared" si="70"/>
      </c>
      <c r="N184" s="68">
        <f t="shared" si="61"/>
      </c>
      <c r="O184" s="29">
        <f t="shared" si="71"/>
      </c>
      <c r="P184" s="29">
        <f t="shared" si="62"/>
      </c>
      <c r="Q184" s="29">
        <f t="shared" si="72"/>
      </c>
      <c r="R184" s="29">
        <f t="shared" si="73"/>
      </c>
      <c r="S184" s="29">
        <f t="shared" si="74"/>
      </c>
      <c r="T184" s="34" t="str">
        <f t="shared" si="75"/>
        <v> </v>
      </c>
      <c r="U184" s="29">
        <f t="shared" si="76"/>
      </c>
      <c r="AE184" s="12">
        <f t="shared" si="77"/>
        <v>-1</v>
      </c>
      <c r="AF184" s="9">
        <f t="shared" si="79"/>
        <v>140</v>
      </c>
      <c r="AG184" s="24">
        <f t="shared" si="80"/>
        <v>-139</v>
      </c>
      <c r="AH184" s="24">
        <f t="shared" si="80"/>
        <v>-142</v>
      </c>
    </row>
    <row r="185" spans="1:34" ht="12.75">
      <c r="A185" s="30">
        <f t="shared" si="63"/>
        <v>-87</v>
      </c>
      <c r="B185" s="28">
        <f t="shared" si="64"/>
        <v>-2209.7999999999997</v>
      </c>
      <c r="C185" s="67">
        <f t="shared" si="65"/>
      </c>
      <c r="D185" s="30">
        <f t="shared" si="56"/>
      </c>
      <c r="E185" s="67">
        <f t="shared" si="66"/>
      </c>
      <c r="F185" s="67">
        <f t="shared" si="57"/>
      </c>
      <c r="G185" s="67">
        <f t="shared" si="67"/>
      </c>
      <c r="H185" s="29">
        <f t="shared" si="58"/>
      </c>
      <c r="I185" s="29">
        <f t="shared" si="59"/>
      </c>
      <c r="J185" s="29">
        <f t="shared" si="68"/>
      </c>
      <c r="K185" s="29">
        <f t="shared" si="69"/>
      </c>
      <c r="L185" s="68">
        <f t="shared" si="60"/>
      </c>
      <c r="M185" s="29">
        <f t="shared" si="70"/>
      </c>
      <c r="N185" s="68">
        <f t="shared" si="61"/>
      </c>
      <c r="O185" s="29">
        <f t="shared" si="71"/>
      </c>
      <c r="P185" s="29">
        <f t="shared" si="62"/>
      </c>
      <c r="Q185" s="29">
        <f t="shared" si="72"/>
      </c>
      <c r="R185" s="29">
        <f t="shared" si="73"/>
      </c>
      <c r="S185" s="29">
        <f t="shared" si="74"/>
      </c>
      <c r="T185" s="34" t="str">
        <f t="shared" si="75"/>
        <v> </v>
      </c>
      <c r="U185" s="29">
        <f t="shared" si="76"/>
      </c>
      <c r="AE185" s="12">
        <f t="shared" si="77"/>
        <v>-1</v>
      </c>
      <c r="AF185" s="9">
        <f t="shared" si="79"/>
        <v>141</v>
      </c>
      <c r="AG185" s="24">
        <f aca="true" t="shared" si="81" ref="AG185:AH200">AG184-1</f>
        <v>-140</v>
      </c>
      <c r="AH185" s="24">
        <f t="shared" si="81"/>
        <v>-143</v>
      </c>
    </row>
    <row r="186" spans="1:34" ht="12.75">
      <c r="A186" s="30">
        <f t="shared" si="63"/>
        <v>-88</v>
      </c>
      <c r="B186" s="28">
        <f t="shared" si="64"/>
        <v>-2235.2</v>
      </c>
      <c r="C186" s="67">
        <f t="shared" si="65"/>
      </c>
      <c r="D186" s="30">
        <f t="shared" si="56"/>
      </c>
      <c r="E186" s="67">
        <f t="shared" si="66"/>
      </c>
      <c r="F186" s="67">
        <f t="shared" si="57"/>
      </c>
      <c r="G186" s="67">
        <f t="shared" si="67"/>
      </c>
      <c r="H186" s="29">
        <f t="shared" si="58"/>
      </c>
      <c r="I186" s="29">
        <f t="shared" si="59"/>
      </c>
      <c r="J186" s="29">
        <f t="shared" si="68"/>
      </c>
      <c r="K186" s="29">
        <f t="shared" si="69"/>
      </c>
      <c r="L186" s="68">
        <f t="shared" si="60"/>
      </c>
      <c r="M186" s="29">
        <f t="shared" si="70"/>
      </c>
      <c r="N186" s="68">
        <f t="shared" si="61"/>
      </c>
      <c r="O186" s="29">
        <f t="shared" si="71"/>
      </c>
      <c r="P186" s="29">
        <f t="shared" si="62"/>
      </c>
      <c r="Q186" s="29">
        <f t="shared" si="72"/>
      </c>
      <c r="R186" s="29">
        <f t="shared" si="73"/>
      </c>
      <c r="S186" s="29">
        <f t="shared" si="74"/>
      </c>
      <c r="T186" s="34" t="str">
        <f t="shared" si="75"/>
        <v> </v>
      </c>
      <c r="U186" s="29">
        <f t="shared" si="76"/>
      </c>
      <c r="AE186" s="12">
        <f t="shared" si="77"/>
        <v>-1</v>
      </c>
      <c r="AF186" s="9">
        <f t="shared" si="79"/>
        <v>142</v>
      </c>
      <c r="AG186" s="24">
        <f t="shared" si="81"/>
        <v>-141</v>
      </c>
      <c r="AH186" s="24">
        <f t="shared" si="81"/>
        <v>-144</v>
      </c>
    </row>
    <row r="187" spans="1:34" ht="12.75">
      <c r="A187" s="30">
        <f t="shared" si="63"/>
        <v>-89</v>
      </c>
      <c r="B187" s="28">
        <f t="shared" si="64"/>
        <v>-2260.6</v>
      </c>
      <c r="C187" s="67">
        <f t="shared" si="65"/>
      </c>
      <c r="D187" s="30">
        <f t="shared" si="56"/>
      </c>
      <c r="E187" s="67">
        <f t="shared" si="66"/>
      </c>
      <c r="F187" s="67">
        <f t="shared" si="57"/>
      </c>
      <c r="G187" s="67">
        <f t="shared" si="67"/>
      </c>
      <c r="H187" s="29">
        <f t="shared" si="58"/>
      </c>
      <c r="I187" s="29">
        <f t="shared" si="59"/>
      </c>
      <c r="J187" s="29">
        <f t="shared" si="68"/>
      </c>
      <c r="K187" s="29">
        <f t="shared" si="69"/>
      </c>
      <c r="L187" s="68">
        <f t="shared" si="60"/>
      </c>
      <c r="M187" s="29">
        <f t="shared" si="70"/>
      </c>
      <c r="N187" s="68">
        <f t="shared" si="61"/>
      </c>
      <c r="O187" s="29">
        <f t="shared" si="71"/>
      </c>
      <c r="P187" s="29">
        <f t="shared" si="62"/>
      </c>
      <c r="Q187" s="29">
        <f t="shared" si="72"/>
      </c>
      <c r="R187" s="29">
        <f t="shared" si="73"/>
      </c>
      <c r="S187" s="29">
        <f t="shared" si="74"/>
      </c>
      <c r="T187" s="34" t="str">
        <f t="shared" si="75"/>
        <v> </v>
      </c>
      <c r="U187" s="29">
        <f t="shared" si="76"/>
      </c>
      <c r="AE187" s="12">
        <f t="shared" si="77"/>
        <v>-1</v>
      </c>
      <c r="AF187" s="9">
        <f t="shared" si="79"/>
        <v>143</v>
      </c>
      <c r="AG187" s="24">
        <f t="shared" si="81"/>
        <v>-142</v>
      </c>
      <c r="AH187" s="24">
        <f t="shared" si="81"/>
        <v>-145</v>
      </c>
    </row>
    <row r="188" spans="1:34" ht="12.75">
      <c r="A188" s="30">
        <f t="shared" si="63"/>
        <v>-90</v>
      </c>
      <c r="B188" s="28">
        <f t="shared" si="64"/>
        <v>-2286</v>
      </c>
      <c r="C188" s="67">
        <f t="shared" si="65"/>
      </c>
      <c r="D188" s="30">
        <f t="shared" si="56"/>
      </c>
      <c r="E188" s="67">
        <f t="shared" si="66"/>
      </c>
      <c r="F188" s="67">
        <f t="shared" si="57"/>
      </c>
      <c r="G188" s="67">
        <f t="shared" si="67"/>
      </c>
      <c r="H188" s="29">
        <f t="shared" si="58"/>
      </c>
      <c r="I188" s="29">
        <f t="shared" si="59"/>
      </c>
      <c r="J188" s="29">
        <f t="shared" si="68"/>
      </c>
      <c r="K188" s="29">
        <f t="shared" si="69"/>
      </c>
      <c r="L188" s="68">
        <f t="shared" si="60"/>
      </c>
      <c r="M188" s="29">
        <f t="shared" si="70"/>
      </c>
      <c r="N188" s="68">
        <f t="shared" si="61"/>
      </c>
      <c r="O188" s="29">
        <f t="shared" si="71"/>
      </c>
      <c r="P188" s="29">
        <f t="shared" si="62"/>
      </c>
      <c r="Q188" s="29">
        <f t="shared" si="72"/>
      </c>
      <c r="R188" s="29">
        <f t="shared" si="73"/>
      </c>
      <c r="S188" s="29">
        <f t="shared" si="74"/>
      </c>
      <c r="T188" s="34" t="str">
        <f t="shared" si="75"/>
        <v> </v>
      </c>
      <c r="U188" s="29">
        <f t="shared" si="76"/>
      </c>
      <c r="AE188" s="12">
        <f t="shared" si="77"/>
        <v>-1</v>
      </c>
      <c r="AF188" s="9">
        <f t="shared" si="79"/>
        <v>144</v>
      </c>
      <c r="AG188" s="24">
        <f t="shared" si="81"/>
        <v>-143</v>
      </c>
      <c r="AH188" s="24">
        <f t="shared" si="81"/>
        <v>-146</v>
      </c>
    </row>
    <row r="189" spans="1:34" ht="12.75">
      <c r="A189" s="30">
        <f t="shared" si="63"/>
        <v>-91</v>
      </c>
      <c r="B189" s="28">
        <f t="shared" si="64"/>
        <v>-2311.4</v>
      </c>
      <c r="C189" s="67">
        <f t="shared" si="65"/>
      </c>
      <c r="D189" s="30">
        <f t="shared" si="56"/>
      </c>
      <c r="E189" s="67">
        <f t="shared" si="66"/>
      </c>
      <c r="F189" s="67">
        <f t="shared" si="57"/>
      </c>
      <c r="G189" s="67">
        <f t="shared" si="67"/>
      </c>
      <c r="H189" s="29">
        <f t="shared" si="58"/>
      </c>
      <c r="I189" s="29">
        <f t="shared" si="59"/>
      </c>
      <c r="J189" s="29">
        <f t="shared" si="68"/>
      </c>
      <c r="K189" s="29">
        <f t="shared" si="69"/>
      </c>
      <c r="L189" s="68">
        <f t="shared" si="60"/>
      </c>
      <c r="M189" s="29">
        <f t="shared" si="70"/>
      </c>
      <c r="N189" s="68">
        <f t="shared" si="61"/>
      </c>
      <c r="O189" s="29">
        <f t="shared" si="71"/>
      </c>
      <c r="P189" s="29">
        <f t="shared" si="62"/>
      </c>
      <c r="Q189" s="29">
        <f t="shared" si="72"/>
      </c>
      <c r="R189" s="29">
        <f t="shared" si="73"/>
      </c>
      <c r="S189" s="29">
        <f t="shared" si="74"/>
      </c>
      <c r="T189" s="34" t="str">
        <f t="shared" si="75"/>
        <v> </v>
      </c>
      <c r="U189" s="29">
        <f t="shared" si="76"/>
      </c>
      <c r="AE189" s="12">
        <f t="shared" si="77"/>
        <v>-1</v>
      </c>
      <c r="AF189" s="9">
        <f t="shared" si="79"/>
        <v>145</v>
      </c>
      <c r="AG189" s="24">
        <f t="shared" si="81"/>
        <v>-144</v>
      </c>
      <c r="AH189" s="24">
        <f t="shared" si="81"/>
        <v>-147</v>
      </c>
    </row>
    <row r="190" spans="1:34" ht="12.75">
      <c r="A190" s="30">
        <f t="shared" si="63"/>
        <v>-92</v>
      </c>
      <c r="B190" s="28">
        <f t="shared" si="64"/>
        <v>-2336.7999999999997</v>
      </c>
      <c r="C190" s="67">
        <f t="shared" si="65"/>
      </c>
      <c r="D190" s="30">
        <f t="shared" si="56"/>
      </c>
      <c r="E190" s="67">
        <f t="shared" si="66"/>
      </c>
      <c r="F190" s="67">
        <f t="shared" si="57"/>
      </c>
      <c r="G190" s="67">
        <f t="shared" si="67"/>
      </c>
      <c r="H190" s="29">
        <f t="shared" si="58"/>
      </c>
      <c r="I190" s="29">
        <f t="shared" si="59"/>
      </c>
      <c r="J190" s="29">
        <f t="shared" si="68"/>
      </c>
      <c r="K190" s="29">
        <f t="shared" si="69"/>
      </c>
      <c r="L190" s="68">
        <f t="shared" si="60"/>
      </c>
      <c r="M190" s="29">
        <f t="shared" si="70"/>
      </c>
      <c r="N190" s="68">
        <f t="shared" si="61"/>
      </c>
      <c r="O190" s="29">
        <f t="shared" si="71"/>
      </c>
      <c r="P190" s="29">
        <f t="shared" si="62"/>
      </c>
      <c r="Q190" s="29">
        <f t="shared" si="72"/>
      </c>
      <c r="R190" s="29">
        <f t="shared" si="73"/>
      </c>
      <c r="S190" s="29">
        <f t="shared" si="74"/>
      </c>
      <c r="T190" s="34" t="str">
        <f t="shared" si="75"/>
        <v> </v>
      </c>
      <c r="U190" s="29">
        <f t="shared" si="76"/>
      </c>
      <c r="AE190" s="12">
        <f t="shared" si="77"/>
        <v>-1</v>
      </c>
      <c r="AF190" s="9">
        <f t="shared" si="79"/>
        <v>146</v>
      </c>
      <c r="AG190" s="24">
        <f t="shared" si="81"/>
        <v>-145</v>
      </c>
      <c r="AH190" s="24">
        <f t="shared" si="81"/>
        <v>-148</v>
      </c>
    </row>
    <row r="191" spans="1:34" ht="12.75">
      <c r="A191" s="30">
        <f t="shared" si="63"/>
        <v>-93</v>
      </c>
      <c r="B191" s="28">
        <f t="shared" si="64"/>
        <v>-2362.2</v>
      </c>
      <c r="C191" s="67">
        <f t="shared" si="65"/>
      </c>
      <c r="D191" s="30">
        <f t="shared" si="56"/>
      </c>
      <c r="E191" s="67">
        <f t="shared" si="66"/>
      </c>
      <c r="F191" s="67">
        <f t="shared" si="57"/>
      </c>
      <c r="G191" s="67">
        <f t="shared" si="67"/>
      </c>
      <c r="H191" s="29">
        <f t="shared" si="58"/>
      </c>
      <c r="I191" s="29">
        <f t="shared" si="59"/>
      </c>
      <c r="J191" s="29">
        <f t="shared" si="68"/>
      </c>
      <c r="K191" s="29">
        <f t="shared" si="69"/>
      </c>
      <c r="L191" s="68">
        <f t="shared" si="60"/>
      </c>
      <c r="M191" s="29">
        <f t="shared" si="70"/>
      </c>
      <c r="N191" s="68">
        <f t="shared" si="61"/>
      </c>
      <c r="O191" s="29">
        <f t="shared" si="71"/>
      </c>
      <c r="P191" s="29">
        <f t="shared" si="62"/>
      </c>
      <c r="Q191" s="29">
        <f t="shared" si="72"/>
      </c>
      <c r="R191" s="29">
        <f t="shared" si="73"/>
      </c>
      <c r="S191" s="29">
        <f t="shared" si="74"/>
      </c>
      <c r="T191" s="34" t="str">
        <f t="shared" si="75"/>
        <v> </v>
      </c>
      <c r="U191" s="29">
        <f t="shared" si="76"/>
      </c>
      <c r="AE191" s="12">
        <f t="shared" si="77"/>
        <v>-1</v>
      </c>
      <c r="AF191" s="9">
        <f t="shared" si="79"/>
        <v>147</v>
      </c>
      <c r="AG191" s="24">
        <f t="shared" si="81"/>
        <v>-146</v>
      </c>
      <c r="AH191" s="24">
        <f t="shared" si="81"/>
        <v>-149</v>
      </c>
    </row>
    <row r="192" spans="1:34" ht="12.75">
      <c r="A192" s="30">
        <f t="shared" si="63"/>
        <v>-94</v>
      </c>
      <c r="B192" s="28">
        <f t="shared" si="64"/>
        <v>-2387.6</v>
      </c>
      <c r="C192" s="67">
        <f t="shared" si="65"/>
      </c>
      <c r="D192" s="30">
        <f t="shared" si="56"/>
      </c>
      <c r="E192" s="67">
        <f t="shared" si="66"/>
      </c>
      <c r="F192" s="67">
        <f t="shared" si="57"/>
      </c>
      <c r="G192" s="67">
        <f t="shared" si="67"/>
      </c>
      <c r="H192" s="29">
        <f t="shared" si="58"/>
      </c>
      <c r="I192" s="29">
        <f t="shared" si="59"/>
      </c>
      <c r="J192" s="29">
        <f t="shared" si="68"/>
      </c>
      <c r="K192" s="29">
        <f t="shared" si="69"/>
      </c>
      <c r="L192" s="68">
        <f t="shared" si="60"/>
      </c>
      <c r="M192" s="29">
        <f t="shared" si="70"/>
      </c>
      <c r="N192" s="68">
        <f t="shared" si="61"/>
      </c>
      <c r="O192" s="29">
        <f t="shared" si="71"/>
      </c>
      <c r="P192" s="29">
        <f t="shared" si="62"/>
      </c>
      <c r="Q192" s="29">
        <f t="shared" si="72"/>
      </c>
      <c r="R192" s="29">
        <f t="shared" si="73"/>
      </c>
      <c r="S192" s="29">
        <f t="shared" si="74"/>
      </c>
      <c r="T192" s="34" t="str">
        <f t="shared" si="75"/>
        <v> </v>
      </c>
      <c r="U192" s="29">
        <f t="shared" si="76"/>
      </c>
      <c r="AE192" s="12">
        <f t="shared" si="77"/>
        <v>-1</v>
      </c>
      <c r="AF192" s="9">
        <f t="shared" si="79"/>
        <v>148</v>
      </c>
      <c r="AG192" s="24">
        <f t="shared" si="81"/>
        <v>-147</v>
      </c>
      <c r="AH192" s="24">
        <f t="shared" si="81"/>
        <v>-150</v>
      </c>
    </row>
    <row r="193" spans="1:34" ht="12.75">
      <c r="A193" s="30">
        <f t="shared" si="63"/>
        <v>-95</v>
      </c>
      <c r="B193" s="28">
        <f t="shared" si="64"/>
        <v>-2413</v>
      </c>
      <c r="C193" s="67">
        <f t="shared" si="65"/>
      </c>
      <c r="D193" s="30">
        <f t="shared" si="56"/>
      </c>
      <c r="E193" s="67">
        <f t="shared" si="66"/>
      </c>
      <c r="F193" s="67">
        <f t="shared" si="57"/>
      </c>
      <c r="G193" s="67">
        <f t="shared" si="67"/>
      </c>
      <c r="H193" s="29">
        <f t="shared" si="58"/>
      </c>
      <c r="I193" s="29">
        <f t="shared" si="59"/>
      </c>
      <c r="J193" s="29">
        <f t="shared" si="68"/>
      </c>
      <c r="K193" s="29">
        <f t="shared" si="69"/>
      </c>
      <c r="L193" s="68">
        <f t="shared" si="60"/>
      </c>
      <c r="M193" s="29">
        <f t="shared" si="70"/>
      </c>
      <c r="N193" s="68">
        <f t="shared" si="61"/>
      </c>
      <c r="O193" s="29">
        <f t="shared" si="71"/>
      </c>
      <c r="P193" s="29">
        <f t="shared" si="62"/>
      </c>
      <c r="Q193" s="29">
        <f t="shared" si="72"/>
      </c>
      <c r="R193" s="29">
        <f t="shared" si="73"/>
      </c>
      <c r="S193" s="29">
        <f t="shared" si="74"/>
      </c>
      <c r="T193" s="34" t="str">
        <f t="shared" si="75"/>
        <v> </v>
      </c>
      <c r="U193" s="29">
        <f t="shared" si="76"/>
      </c>
      <c r="AE193" s="12">
        <f t="shared" si="77"/>
        <v>-1</v>
      </c>
      <c r="AF193" s="9">
        <f t="shared" si="79"/>
        <v>149</v>
      </c>
      <c r="AG193" s="24">
        <f t="shared" si="81"/>
        <v>-148</v>
      </c>
      <c r="AH193" s="24">
        <f t="shared" si="81"/>
        <v>-151</v>
      </c>
    </row>
    <row r="194" spans="1:34" ht="12.75">
      <c r="A194" s="30">
        <f t="shared" si="63"/>
        <v>-96</v>
      </c>
      <c r="B194" s="28">
        <f t="shared" si="64"/>
        <v>-2438.3999999999996</v>
      </c>
      <c r="C194" s="67">
        <f t="shared" si="65"/>
      </c>
      <c r="D194" s="30">
        <f t="shared" si="56"/>
      </c>
      <c r="E194" s="67">
        <f t="shared" si="66"/>
      </c>
      <c r="F194" s="67">
        <f t="shared" si="57"/>
      </c>
      <c r="G194" s="67">
        <f t="shared" si="67"/>
      </c>
      <c r="H194" s="29">
        <f t="shared" si="58"/>
      </c>
      <c r="I194" s="29">
        <f t="shared" si="59"/>
      </c>
      <c r="J194" s="29">
        <f t="shared" si="68"/>
      </c>
      <c r="K194" s="29">
        <f t="shared" si="69"/>
      </c>
      <c r="L194" s="68">
        <f t="shared" si="60"/>
      </c>
      <c r="M194" s="29">
        <f t="shared" si="70"/>
      </c>
      <c r="N194" s="68">
        <f t="shared" si="61"/>
      </c>
      <c r="O194" s="29">
        <f t="shared" si="71"/>
      </c>
      <c r="P194" s="29">
        <f t="shared" si="62"/>
      </c>
      <c r="Q194" s="29">
        <f t="shared" si="72"/>
      </c>
      <c r="R194" s="29">
        <f t="shared" si="73"/>
      </c>
      <c r="S194" s="29">
        <f t="shared" si="74"/>
      </c>
      <c r="T194" s="34" t="str">
        <f t="shared" si="75"/>
        <v> </v>
      </c>
      <c r="U194" s="29">
        <f t="shared" si="76"/>
      </c>
      <c r="AE194" s="12">
        <f t="shared" si="77"/>
        <v>-1</v>
      </c>
      <c r="AF194" s="9">
        <f t="shared" si="79"/>
        <v>150</v>
      </c>
      <c r="AG194" s="24">
        <f t="shared" si="81"/>
        <v>-149</v>
      </c>
      <c r="AH194" s="24">
        <f t="shared" si="81"/>
        <v>-152</v>
      </c>
    </row>
    <row r="195" spans="1:34" ht="12.75">
      <c r="A195" s="30">
        <f t="shared" si="63"/>
        <v>-97</v>
      </c>
      <c r="B195" s="28">
        <f t="shared" si="64"/>
        <v>-2463.7999999999997</v>
      </c>
      <c r="C195" s="67">
        <f t="shared" si="65"/>
      </c>
      <c r="D195" s="30">
        <f t="shared" si="56"/>
      </c>
      <c r="E195" s="67">
        <f t="shared" si="66"/>
      </c>
      <c r="F195" s="67">
        <f t="shared" si="57"/>
      </c>
      <c r="G195" s="67">
        <f t="shared" si="67"/>
      </c>
      <c r="H195" s="29">
        <f t="shared" si="58"/>
      </c>
      <c r="I195" s="29">
        <f t="shared" si="59"/>
      </c>
      <c r="J195" s="29">
        <f t="shared" si="68"/>
      </c>
      <c r="K195" s="29">
        <f t="shared" si="69"/>
      </c>
      <c r="L195" s="68">
        <f t="shared" si="60"/>
      </c>
      <c r="M195" s="29">
        <f t="shared" si="70"/>
      </c>
      <c r="N195" s="68">
        <f t="shared" si="61"/>
      </c>
      <c r="O195" s="29">
        <f t="shared" si="71"/>
      </c>
      <c r="P195" s="29">
        <f t="shared" si="62"/>
      </c>
      <c r="Q195" s="29">
        <f t="shared" si="72"/>
      </c>
      <c r="R195" s="29">
        <f t="shared" si="73"/>
      </c>
      <c r="S195" s="29">
        <f t="shared" si="74"/>
      </c>
      <c r="T195" s="34" t="str">
        <f t="shared" si="75"/>
        <v> </v>
      </c>
      <c r="U195" s="29">
        <f t="shared" si="76"/>
      </c>
      <c r="AE195" s="12">
        <f t="shared" si="77"/>
        <v>-1</v>
      </c>
      <c r="AF195" s="9">
        <f t="shared" si="79"/>
        <v>151</v>
      </c>
      <c r="AG195" s="24">
        <f t="shared" si="81"/>
        <v>-150</v>
      </c>
      <c r="AH195" s="24">
        <f t="shared" si="81"/>
        <v>-153</v>
      </c>
    </row>
    <row r="196" spans="1:34" ht="12.75">
      <c r="A196" s="30">
        <f t="shared" si="63"/>
        <v>-98</v>
      </c>
      <c r="B196" s="28">
        <f t="shared" si="64"/>
        <v>-2489.2</v>
      </c>
      <c r="C196" s="67">
        <f t="shared" si="65"/>
      </c>
      <c r="D196" s="30">
        <f t="shared" si="56"/>
      </c>
      <c r="E196" s="67">
        <f t="shared" si="66"/>
      </c>
      <c r="F196" s="67">
        <f t="shared" si="57"/>
      </c>
      <c r="G196" s="67">
        <f t="shared" si="67"/>
      </c>
      <c r="H196" s="29">
        <f t="shared" si="58"/>
      </c>
      <c r="I196" s="29">
        <f t="shared" si="59"/>
      </c>
      <c r="J196" s="29">
        <f t="shared" si="68"/>
      </c>
      <c r="K196" s="29">
        <f t="shared" si="69"/>
      </c>
      <c r="L196" s="68">
        <f t="shared" si="60"/>
      </c>
      <c r="M196" s="29">
        <f t="shared" si="70"/>
      </c>
      <c r="N196" s="68">
        <f t="shared" si="61"/>
      </c>
      <c r="O196" s="29">
        <f t="shared" si="71"/>
      </c>
      <c r="P196" s="29">
        <f t="shared" si="62"/>
      </c>
      <c r="Q196" s="29">
        <f t="shared" si="72"/>
      </c>
      <c r="R196" s="29">
        <f t="shared" si="73"/>
      </c>
      <c r="S196" s="29">
        <f t="shared" si="74"/>
      </c>
      <c r="T196" s="34" t="str">
        <f t="shared" si="75"/>
        <v> </v>
      </c>
      <c r="U196" s="29">
        <f t="shared" si="76"/>
      </c>
      <c r="AE196" s="12">
        <f t="shared" si="77"/>
        <v>-1</v>
      </c>
      <c r="AF196" s="9">
        <f t="shared" si="79"/>
        <v>152</v>
      </c>
      <c r="AG196" s="24">
        <f t="shared" si="81"/>
        <v>-151</v>
      </c>
      <c r="AH196" s="24">
        <f t="shared" si="81"/>
        <v>-154</v>
      </c>
    </row>
    <row r="197" spans="1:34" ht="12.75">
      <c r="A197" s="30">
        <f t="shared" si="63"/>
        <v>-99</v>
      </c>
      <c r="B197" s="28">
        <f t="shared" si="64"/>
        <v>-2514.6</v>
      </c>
      <c r="C197" s="67">
        <f t="shared" si="65"/>
      </c>
      <c r="D197" s="30">
        <f t="shared" si="56"/>
      </c>
      <c r="E197" s="67">
        <f t="shared" si="66"/>
      </c>
      <c r="F197" s="67">
        <f t="shared" si="57"/>
      </c>
      <c r="G197" s="67">
        <f t="shared" si="67"/>
      </c>
      <c r="H197" s="29">
        <f t="shared" si="58"/>
      </c>
      <c r="I197" s="29">
        <f t="shared" si="59"/>
      </c>
      <c r="J197" s="29">
        <f t="shared" si="68"/>
      </c>
      <c r="K197" s="29">
        <f t="shared" si="69"/>
      </c>
      <c r="L197" s="68">
        <f t="shared" si="60"/>
      </c>
      <c r="M197" s="29">
        <f t="shared" si="70"/>
      </c>
      <c r="N197" s="68">
        <f t="shared" si="61"/>
      </c>
      <c r="O197" s="29">
        <f t="shared" si="71"/>
      </c>
      <c r="P197" s="29">
        <f t="shared" si="62"/>
      </c>
      <c r="Q197" s="29">
        <f t="shared" si="72"/>
      </c>
      <c r="R197" s="29">
        <f t="shared" si="73"/>
      </c>
      <c r="S197" s="29">
        <f t="shared" si="74"/>
      </c>
      <c r="T197" s="34" t="str">
        <f t="shared" si="75"/>
        <v> </v>
      </c>
      <c r="U197" s="29">
        <f t="shared" si="76"/>
      </c>
      <c r="AE197" s="12">
        <f t="shared" si="77"/>
        <v>-1</v>
      </c>
      <c r="AF197" s="9">
        <f t="shared" si="79"/>
        <v>153</v>
      </c>
      <c r="AG197" s="24">
        <f t="shared" si="81"/>
        <v>-152</v>
      </c>
      <c r="AH197" s="24">
        <f t="shared" si="81"/>
        <v>-155</v>
      </c>
    </row>
    <row r="198" spans="1:34" ht="12.75">
      <c r="A198" s="30">
        <f t="shared" si="63"/>
        <v>-100</v>
      </c>
      <c r="B198" s="28">
        <f t="shared" si="64"/>
        <v>-2540</v>
      </c>
      <c r="C198" s="67">
        <f t="shared" si="65"/>
      </c>
      <c r="D198" s="30">
        <f t="shared" si="56"/>
      </c>
      <c r="E198" s="67">
        <f t="shared" si="66"/>
      </c>
      <c r="F198" s="67">
        <f t="shared" si="57"/>
      </c>
      <c r="G198" s="67">
        <f t="shared" si="67"/>
      </c>
      <c r="H198" s="29">
        <f t="shared" si="58"/>
      </c>
      <c r="I198" s="29">
        <f t="shared" si="59"/>
      </c>
      <c r="J198" s="29">
        <f t="shared" si="68"/>
      </c>
      <c r="K198" s="29">
        <f t="shared" si="69"/>
      </c>
      <c r="L198" s="68">
        <f t="shared" si="60"/>
      </c>
      <c r="M198" s="29">
        <f t="shared" si="70"/>
      </c>
      <c r="N198" s="68">
        <f t="shared" si="61"/>
      </c>
      <c r="O198" s="29">
        <f t="shared" si="71"/>
      </c>
      <c r="P198" s="29">
        <f t="shared" si="62"/>
      </c>
      <c r="Q198" s="29">
        <f t="shared" si="72"/>
      </c>
      <c r="R198" s="29">
        <f t="shared" si="73"/>
      </c>
      <c r="S198" s="29">
        <f t="shared" si="74"/>
      </c>
      <c r="T198" s="34" t="str">
        <f t="shared" si="75"/>
        <v> </v>
      </c>
      <c r="U198" s="29">
        <f t="shared" si="76"/>
      </c>
      <c r="AE198" s="12">
        <f t="shared" si="77"/>
        <v>-1</v>
      </c>
      <c r="AF198" s="9">
        <f t="shared" si="79"/>
        <v>154</v>
      </c>
      <c r="AG198" s="24">
        <f t="shared" si="81"/>
        <v>-153</v>
      </c>
      <c r="AH198" s="24">
        <f t="shared" si="81"/>
        <v>-156</v>
      </c>
    </row>
    <row r="199" spans="1:34" ht="12.75">
      <c r="A199" s="30">
        <f t="shared" si="63"/>
        <v>-101</v>
      </c>
      <c r="B199" s="28">
        <f t="shared" si="64"/>
        <v>-2565.3999999999996</v>
      </c>
      <c r="C199" s="67">
        <f t="shared" si="65"/>
      </c>
      <c r="D199" s="30">
        <f t="shared" si="56"/>
      </c>
      <c r="E199" s="67">
        <f t="shared" si="66"/>
      </c>
      <c r="F199" s="67">
        <f t="shared" si="57"/>
      </c>
      <c r="G199" s="67">
        <f t="shared" si="67"/>
      </c>
      <c r="H199" s="29">
        <f t="shared" si="58"/>
      </c>
      <c r="I199" s="29">
        <f t="shared" si="59"/>
      </c>
      <c r="J199" s="29">
        <f t="shared" si="68"/>
      </c>
      <c r="K199" s="29">
        <f t="shared" si="69"/>
      </c>
      <c r="L199" s="68">
        <f t="shared" si="60"/>
      </c>
      <c r="M199" s="29">
        <f t="shared" si="70"/>
      </c>
      <c r="N199" s="68">
        <f t="shared" si="61"/>
      </c>
      <c r="O199" s="29">
        <f t="shared" si="71"/>
      </c>
      <c r="P199" s="29">
        <f t="shared" si="62"/>
      </c>
      <c r="Q199" s="29">
        <f t="shared" si="72"/>
      </c>
      <c r="R199" s="29">
        <f t="shared" si="73"/>
      </c>
      <c r="S199" s="29">
        <f t="shared" si="74"/>
      </c>
      <c r="T199" s="34" t="str">
        <f t="shared" si="75"/>
        <v> </v>
      </c>
      <c r="U199" s="29">
        <f t="shared" si="76"/>
      </c>
      <c r="AE199" s="12">
        <f t="shared" si="77"/>
        <v>-1</v>
      </c>
      <c r="AF199" s="9">
        <f t="shared" si="79"/>
        <v>155</v>
      </c>
      <c r="AG199" s="24">
        <f t="shared" si="81"/>
        <v>-154</v>
      </c>
      <c r="AH199" s="24">
        <f t="shared" si="81"/>
        <v>-157</v>
      </c>
    </row>
    <row r="200" spans="1:34" ht="12.75">
      <c r="A200" s="30">
        <f t="shared" si="63"/>
        <v>-102</v>
      </c>
      <c r="B200" s="28">
        <f t="shared" si="64"/>
        <v>-2590.7999999999997</v>
      </c>
      <c r="C200" s="67">
        <f t="shared" si="65"/>
      </c>
      <c r="D200" s="30">
        <f t="shared" si="56"/>
      </c>
      <c r="E200" s="67">
        <f t="shared" si="66"/>
      </c>
      <c r="F200" s="67">
        <f t="shared" si="57"/>
      </c>
      <c r="G200" s="67">
        <f t="shared" si="67"/>
      </c>
      <c r="H200" s="29">
        <f t="shared" si="58"/>
      </c>
      <c r="I200" s="29">
        <f t="shared" si="59"/>
      </c>
      <c r="J200" s="29">
        <f t="shared" si="68"/>
      </c>
      <c r="K200" s="29">
        <f t="shared" si="69"/>
      </c>
      <c r="L200" s="68">
        <f t="shared" si="60"/>
      </c>
      <c r="M200" s="29">
        <f t="shared" si="70"/>
      </c>
      <c r="N200" s="68">
        <f t="shared" si="61"/>
      </c>
      <c r="O200" s="29">
        <f t="shared" si="71"/>
      </c>
      <c r="P200" s="29">
        <f t="shared" si="62"/>
      </c>
      <c r="Q200" s="29">
        <f t="shared" si="72"/>
      </c>
      <c r="R200" s="29">
        <f t="shared" si="73"/>
      </c>
      <c r="S200" s="29">
        <f t="shared" si="74"/>
      </c>
      <c r="T200" s="34" t="str">
        <f t="shared" si="75"/>
        <v> </v>
      </c>
      <c r="U200" s="29">
        <f t="shared" si="76"/>
      </c>
      <c r="AE200" s="12">
        <f t="shared" si="77"/>
        <v>-1</v>
      </c>
      <c r="AF200" s="9">
        <f t="shared" si="79"/>
        <v>156</v>
      </c>
      <c r="AG200" s="24">
        <f t="shared" si="81"/>
        <v>-155</v>
      </c>
      <c r="AH200" s="24">
        <f t="shared" si="81"/>
        <v>-158</v>
      </c>
    </row>
    <row r="201" spans="1:34" ht="12.75">
      <c r="A201" s="30">
        <f t="shared" si="63"/>
        <v>-103</v>
      </c>
      <c r="B201" s="28">
        <f t="shared" si="64"/>
        <v>-2616.2</v>
      </c>
      <c r="C201" s="67">
        <f t="shared" si="65"/>
      </c>
      <c r="D201" s="30">
        <f t="shared" si="56"/>
      </c>
      <c r="E201" s="67">
        <f t="shared" si="66"/>
      </c>
      <c r="F201" s="67">
        <f t="shared" si="57"/>
      </c>
      <c r="G201" s="67">
        <f t="shared" si="67"/>
      </c>
      <c r="H201" s="29">
        <f t="shared" si="58"/>
      </c>
      <c r="I201" s="29">
        <f t="shared" si="59"/>
      </c>
      <c r="J201" s="29">
        <f t="shared" si="68"/>
      </c>
      <c r="K201" s="29">
        <f t="shared" si="69"/>
      </c>
      <c r="L201" s="68">
        <f t="shared" si="60"/>
      </c>
      <c r="M201" s="29">
        <f t="shared" si="70"/>
      </c>
      <c r="N201" s="68">
        <f t="shared" si="61"/>
      </c>
      <c r="O201" s="29">
        <f t="shared" si="71"/>
      </c>
      <c r="P201" s="29">
        <f t="shared" si="62"/>
      </c>
      <c r="Q201" s="29">
        <f t="shared" si="72"/>
      </c>
      <c r="R201" s="29">
        <f t="shared" si="73"/>
      </c>
      <c r="S201" s="29">
        <f t="shared" si="74"/>
      </c>
      <c r="T201" s="34" t="str">
        <f t="shared" si="75"/>
        <v> </v>
      </c>
      <c r="U201" s="29">
        <f t="shared" si="76"/>
      </c>
      <c r="AE201" s="12">
        <f t="shared" si="77"/>
        <v>-1</v>
      </c>
      <c r="AF201" s="9">
        <f t="shared" si="79"/>
        <v>157</v>
      </c>
      <c r="AG201" s="24">
        <f aca="true" t="shared" si="82" ref="AG201:AH216">AG200-1</f>
        <v>-156</v>
      </c>
      <c r="AH201" s="24">
        <f t="shared" si="82"/>
        <v>-159</v>
      </c>
    </row>
    <row r="202" spans="1:34" ht="12.75">
      <c r="A202" s="30">
        <f t="shared" si="63"/>
        <v>-104</v>
      </c>
      <c r="B202" s="28">
        <f t="shared" si="64"/>
        <v>-2641.6</v>
      </c>
      <c r="C202" s="67">
        <f t="shared" si="65"/>
      </c>
      <c r="D202" s="30">
        <f t="shared" si="56"/>
      </c>
      <c r="E202" s="67">
        <f t="shared" si="66"/>
      </c>
      <c r="F202" s="67">
        <f t="shared" si="57"/>
      </c>
      <c r="G202" s="67">
        <f t="shared" si="67"/>
      </c>
      <c r="H202" s="29">
        <f t="shared" si="58"/>
      </c>
      <c r="I202" s="29">
        <f t="shared" si="59"/>
      </c>
      <c r="J202" s="29">
        <f t="shared" si="68"/>
      </c>
      <c r="K202" s="29">
        <f t="shared" si="69"/>
      </c>
      <c r="L202" s="68">
        <f t="shared" si="60"/>
      </c>
      <c r="M202" s="29">
        <f t="shared" si="70"/>
      </c>
      <c r="N202" s="68">
        <f t="shared" si="61"/>
      </c>
      <c r="O202" s="29">
        <f t="shared" si="71"/>
      </c>
      <c r="P202" s="29">
        <f t="shared" si="62"/>
      </c>
      <c r="Q202" s="29">
        <f t="shared" si="72"/>
      </c>
      <c r="R202" s="29">
        <f t="shared" si="73"/>
      </c>
      <c r="S202" s="29">
        <f t="shared" si="74"/>
      </c>
      <c r="T202" s="34" t="str">
        <f t="shared" si="75"/>
        <v> </v>
      </c>
      <c r="U202" s="29">
        <f t="shared" si="76"/>
      </c>
      <c r="AE202" s="12">
        <f t="shared" si="77"/>
        <v>-1</v>
      </c>
      <c r="AF202" s="9">
        <f t="shared" si="79"/>
        <v>158</v>
      </c>
      <c r="AG202" s="24">
        <f t="shared" si="82"/>
        <v>-157</v>
      </c>
      <c r="AH202" s="24">
        <f t="shared" si="82"/>
        <v>-160</v>
      </c>
    </row>
    <row r="203" spans="1:34" ht="12.75">
      <c r="A203" s="30">
        <f t="shared" si="63"/>
        <v>-105</v>
      </c>
      <c r="B203" s="28">
        <f t="shared" si="64"/>
        <v>-2667</v>
      </c>
      <c r="C203" s="67">
        <f t="shared" si="65"/>
      </c>
      <c r="D203" s="30">
        <f t="shared" si="56"/>
      </c>
      <c r="E203" s="67">
        <f t="shared" si="66"/>
      </c>
      <c r="F203" s="67">
        <f t="shared" si="57"/>
      </c>
      <c r="G203" s="67">
        <f t="shared" si="67"/>
      </c>
      <c r="H203" s="29">
        <f t="shared" si="58"/>
      </c>
      <c r="I203" s="29">
        <f t="shared" si="59"/>
      </c>
      <c r="J203" s="29">
        <f t="shared" si="68"/>
      </c>
      <c r="K203" s="29">
        <f t="shared" si="69"/>
      </c>
      <c r="L203" s="68">
        <f t="shared" si="60"/>
      </c>
      <c r="M203" s="29">
        <f t="shared" si="70"/>
      </c>
      <c r="N203" s="68">
        <f t="shared" si="61"/>
      </c>
      <c r="O203" s="29">
        <f t="shared" si="71"/>
      </c>
      <c r="P203" s="29">
        <f t="shared" si="62"/>
      </c>
      <c r="Q203" s="29">
        <f t="shared" si="72"/>
      </c>
      <c r="R203" s="29">
        <f t="shared" si="73"/>
      </c>
      <c r="S203" s="29">
        <f t="shared" si="74"/>
      </c>
      <c r="T203" s="34" t="str">
        <f t="shared" si="75"/>
        <v> </v>
      </c>
      <c r="U203" s="29">
        <f t="shared" si="76"/>
      </c>
      <c r="AE203" s="12">
        <f t="shared" si="77"/>
        <v>-1</v>
      </c>
      <c r="AF203" s="9">
        <f t="shared" si="79"/>
        <v>159</v>
      </c>
      <c r="AG203" s="24">
        <f t="shared" si="82"/>
        <v>-158</v>
      </c>
      <c r="AH203" s="24">
        <f t="shared" si="82"/>
        <v>-161</v>
      </c>
    </row>
    <row r="204" spans="1:34" ht="12.75">
      <c r="A204" s="30">
        <f t="shared" si="63"/>
        <v>-106</v>
      </c>
      <c r="B204" s="28">
        <f t="shared" si="64"/>
        <v>-2692.3999999999996</v>
      </c>
      <c r="C204" s="67">
        <f t="shared" si="65"/>
      </c>
      <c r="D204" s="30">
        <f t="shared" si="56"/>
      </c>
      <c r="E204" s="67">
        <f t="shared" si="66"/>
      </c>
      <c r="F204" s="67">
        <f t="shared" si="57"/>
      </c>
      <c r="G204" s="67">
        <f t="shared" si="67"/>
      </c>
      <c r="H204" s="29">
        <f t="shared" si="58"/>
      </c>
      <c r="I204" s="29">
        <f t="shared" si="59"/>
      </c>
      <c r="J204" s="29">
        <f t="shared" si="68"/>
      </c>
      <c r="K204" s="29">
        <f t="shared" si="69"/>
      </c>
      <c r="L204" s="68">
        <f t="shared" si="60"/>
      </c>
      <c r="M204" s="29">
        <f t="shared" si="70"/>
      </c>
      <c r="N204" s="68">
        <f t="shared" si="61"/>
      </c>
      <c r="O204" s="29">
        <f t="shared" si="71"/>
      </c>
      <c r="P204" s="29">
        <f t="shared" si="62"/>
      </c>
      <c r="Q204" s="29">
        <f t="shared" si="72"/>
      </c>
      <c r="R204" s="29">
        <f t="shared" si="73"/>
      </c>
      <c r="S204" s="29">
        <f t="shared" si="74"/>
      </c>
      <c r="T204" s="34" t="str">
        <f t="shared" si="75"/>
        <v> </v>
      </c>
      <c r="U204" s="29">
        <f t="shared" si="76"/>
      </c>
      <c r="AE204" s="12">
        <f t="shared" si="77"/>
        <v>-1</v>
      </c>
      <c r="AF204" s="9">
        <f t="shared" si="79"/>
        <v>160</v>
      </c>
      <c r="AG204" s="24">
        <f t="shared" si="82"/>
        <v>-159</v>
      </c>
      <c r="AH204" s="24">
        <f t="shared" si="82"/>
        <v>-162</v>
      </c>
    </row>
    <row r="205" spans="1:34" ht="12.75">
      <c r="A205" s="30">
        <f t="shared" si="63"/>
        <v>-107</v>
      </c>
      <c r="B205" s="28">
        <f t="shared" si="64"/>
        <v>-2717.7999999999997</v>
      </c>
      <c r="C205" s="67">
        <f t="shared" si="65"/>
      </c>
      <c r="D205" s="30">
        <f t="shared" si="56"/>
      </c>
      <c r="E205" s="67">
        <f t="shared" si="66"/>
      </c>
      <c r="F205" s="67">
        <f t="shared" si="57"/>
      </c>
      <c r="G205" s="67">
        <f t="shared" si="67"/>
      </c>
      <c r="H205" s="29">
        <f t="shared" si="58"/>
      </c>
      <c r="I205" s="29">
        <f t="shared" si="59"/>
      </c>
      <c r="J205" s="29">
        <f t="shared" si="68"/>
      </c>
      <c r="K205" s="29">
        <f t="shared" si="69"/>
      </c>
      <c r="L205" s="68">
        <f t="shared" si="60"/>
      </c>
      <c r="M205" s="29">
        <f t="shared" si="70"/>
      </c>
      <c r="N205" s="68">
        <f t="shared" si="61"/>
      </c>
      <c r="O205" s="29">
        <f t="shared" si="71"/>
      </c>
      <c r="P205" s="29">
        <f t="shared" si="62"/>
      </c>
      <c r="Q205" s="29">
        <f t="shared" si="72"/>
      </c>
      <c r="R205" s="29">
        <f t="shared" si="73"/>
      </c>
      <c r="S205" s="29">
        <f t="shared" si="74"/>
      </c>
      <c r="T205" s="34" t="str">
        <f t="shared" si="75"/>
        <v> </v>
      </c>
      <c r="U205" s="29">
        <f t="shared" si="76"/>
      </c>
      <c r="AE205" s="12">
        <f t="shared" si="77"/>
        <v>-1</v>
      </c>
      <c r="AF205" s="9">
        <f t="shared" si="79"/>
        <v>161</v>
      </c>
      <c r="AG205" s="24">
        <f t="shared" si="82"/>
        <v>-160</v>
      </c>
      <c r="AH205" s="24">
        <f t="shared" si="82"/>
        <v>-163</v>
      </c>
    </row>
    <row r="206" spans="1:34" ht="12.75">
      <c r="A206" s="30">
        <f t="shared" si="63"/>
        <v>-108</v>
      </c>
      <c r="B206" s="28">
        <f t="shared" si="64"/>
        <v>-2743.2</v>
      </c>
      <c r="C206" s="67">
        <f t="shared" si="65"/>
      </c>
      <c r="D206" s="30">
        <f t="shared" si="56"/>
      </c>
      <c r="E206" s="67">
        <f t="shared" si="66"/>
      </c>
      <c r="F206" s="67">
        <f t="shared" si="57"/>
      </c>
      <c r="G206" s="67">
        <f t="shared" si="67"/>
      </c>
      <c r="H206" s="29">
        <f t="shared" si="58"/>
      </c>
      <c r="I206" s="29">
        <f t="shared" si="59"/>
      </c>
      <c r="J206" s="29">
        <f t="shared" si="68"/>
      </c>
      <c r="K206" s="29">
        <f t="shared" si="69"/>
      </c>
      <c r="L206" s="68">
        <f t="shared" si="60"/>
      </c>
      <c r="M206" s="29">
        <f t="shared" si="70"/>
      </c>
      <c r="N206" s="68">
        <f t="shared" si="61"/>
      </c>
      <c r="O206" s="29">
        <f t="shared" si="71"/>
      </c>
      <c r="P206" s="29">
        <f t="shared" si="62"/>
      </c>
      <c r="Q206" s="29">
        <f t="shared" si="72"/>
      </c>
      <c r="R206" s="29">
        <f t="shared" si="73"/>
      </c>
      <c r="S206" s="29">
        <f t="shared" si="74"/>
      </c>
      <c r="T206" s="34" t="str">
        <f t="shared" si="75"/>
        <v> </v>
      </c>
      <c r="U206" s="29">
        <f t="shared" si="76"/>
      </c>
      <c r="AE206" s="12">
        <f t="shared" si="77"/>
        <v>-1</v>
      </c>
      <c r="AF206" s="9">
        <f t="shared" si="79"/>
        <v>162</v>
      </c>
      <c r="AG206" s="24">
        <f t="shared" si="82"/>
        <v>-161</v>
      </c>
      <c r="AH206" s="24">
        <f t="shared" si="82"/>
        <v>-164</v>
      </c>
    </row>
    <row r="207" spans="1:34" ht="12.75">
      <c r="A207" s="30">
        <f t="shared" si="63"/>
        <v>-109</v>
      </c>
      <c r="B207" s="28">
        <f t="shared" si="64"/>
        <v>-2768.6</v>
      </c>
      <c r="C207" s="67">
        <f t="shared" si="65"/>
      </c>
      <c r="D207" s="30">
        <f t="shared" si="56"/>
      </c>
      <c r="E207" s="67">
        <f t="shared" si="66"/>
      </c>
      <c r="F207" s="67">
        <f t="shared" si="57"/>
      </c>
      <c r="G207" s="67">
        <f t="shared" si="67"/>
      </c>
      <c r="H207" s="29">
        <f t="shared" si="58"/>
      </c>
      <c r="I207" s="29">
        <f t="shared" si="59"/>
      </c>
      <c r="J207" s="29">
        <f t="shared" si="68"/>
      </c>
      <c r="K207" s="29">
        <f t="shared" si="69"/>
      </c>
      <c r="L207" s="68">
        <f t="shared" si="60"/>
      </c>
      <c r="M207" s="29">
        <f t="shared" si="70"/>
      </c>
      <c r="N207" s="68">
        <f t="shared" si="61"/>
      </c>
      <c r="O207" s="29">
        <f t="shared" si="71"/>
      </c>
      <c r="P207" s="29">
        <f t="shared" si="62"/>
      </c>
      <c r="Q207" s="29">
        <f t="shared" si="72"/>
      </c>
      <c r="R207" s="29">
        <f t="shared" si="73"/>
      </c>
      <c r="S207" s="29">
        <f t="shared" si="74"/>
      </c>
      <c r="T207" s="34" t="str">
        <f t="shared" si="75"/>
        <v> </v>
      </c>
      <c r="U207" s="29">
        <f t="shared" si="76"/>
      </c>
      <c r="AE207" s="12">
        <f t="shared" si="77"/>
        <v>-1</v>
      </c>
      <c r="AF207" s="9">
        <f t="shared" si="79"/>
        <v>163</v>
      </c>
      <c r="AG207" s="24">
        <f t="shared" si="82"/>
        <v>-162</v>
      </c>
      <c r="AH207" s="24">
        <f t="shared" si="82"/>
        <v>-165</v>
      </c>
    </row>
    <row r="208" spans="1:34" ht="12.75">
      <c r="A208" s="30">
        <f t="shared" si="63"/>
        <v>-110</v>
      </c>
      <c r="B208" s="28">
        <f t="shared" si="64"/>
        <v>-2794</v>
      </c>
      <c r="C208" s="67">
        <f t="shared" si="65"/>
      </c>
      <c r="D208" s="30">
        <f t="shared" si="56"/>
      </c>
      <c r="E208" s="67">
        <f t="shared" si="66"/>
      </c>
      <c r="F208" s="67">
        <f t="shared" si="57"/>
      </c>
      <c r="G208" s="67">
        <f t="shared" si="67"/>
      </c>
      <c r="H208" s="29">
        <f t="shared" si="58"/>
      </c>
      <c r="I208" s="29">
        <f t="shared" si="59"/>
      </c>
      <c r="J208" s="29">
        <f t="shared" si="68"/>
      </c>
      <c r="K208" s="29">
        <f t="shared" si="69"/>
      </c>
      <c r="L208" s="68">
        <f t="shared" si="60"/>
      </c>
      <c r="M208" s="29">
        <f t="shared" si="70"/>
      </c>
      <c r="N208" s="68">
        <f t="shared" si="61"/>
      </c>
      <c r="O208" s="29">
        <f t="shared" si="71"/>
      </c>
      <c r="P208" s="29">
        <f t="shared" si="62"/>
      </c>
      <c r="Q208" s="29">
        <f t="shared" si="72"/>
      </c>
      <c r="R208" s="29">
        <f t="shared" si="73"/>
      </c>
      <c r="S208" s="29">
        <f t="shared" si="74"/>
      </c>
      <c r="T208" s="34" t="str">
        <f t="shared" si="75"/>
        <v> </v>
      </c>
      <c r="U208" s="29">
        <f t="shared" si="76"/>
      </c>
      <c r="AE208" s="12">
        <f t="shared" si="77"/>
        <v>-1</v>
      </c>
      <c r="AF208" s="9">
        <f t="shared" si="79"/>
        <v>164</v>
      </c>
      <c r="AG208" s="24">
        <f t="shared" si="82"/>
        <v>-163</v>
      </c>
      <c r="AH208" s="24">
        <f t="shared" si="82"/>
        <v>-166</v>
      </c>
    </row>
    <row r="209" spans="1:34" ht="12.75">
      <c r="A209" s="30">
        <f t="shared" si="63"/>
        <v>-111</v>
      </c>
      <c r="B209" s="28">
        <f t="shared" si="64"/>
        <v>-2819.3999999999996</v>
      </c>
      <c r="C209" s="67">
        <f t="shared" si="65"/>
      </c>
      <c r="D209" s="30">
        <f t="shared" si="56"/>
      </c>
      <c r="E209" s="67">
        <f t="shared" si="66"/>
      </c>
      <c r="F209" s="67">
        <f t="shared" si="57"/>
      </c>
      <c r="G209" s="67">
        <f t="shared" si="67"/>
      </c>
      <c r="H209" s="29">
        <f t="shared" si="58"/>
      </c>
      <c r="I209" s="29">
        <f t="shared" si="59"/>
      </c>
      <c r="J209" s="29">
        <f t="shared" si="68"/>
      </c>
      <c r="K209" s="29">
        <f t="shared" si="69"/>
      </c>
      <c r="L209" s="68">
        <f t="shared" si="60"/>
      </c>
      <c r="M209" s="29">
        <f t="shared" si="70"/>
      </c>
      <c r="N209" s="68">
        <f t="shared" si="61"/>
      </c>
      <c r="O209" s="29">
        <f t="shared" si="71"/>
      </c>
      <c r="P209" s="29">
        <f t="shared" si="62"/>
      </c>
      <c r="Q209" s="29">
        <f t="shared" si="72"/>
      </c>
      <c r="R209" s="29">
        <f t="shared" si="73"/>
      </c>
      <c r="S209" s="29">
        <f t="shared" si="74"/>
      </c>
      <c r="T209" s="34" t="str">
        <f t="shared" si="75"/>
        <v> </v>
      </c>
      <c r="U209" s="29">
        <f t="shared" si="76"/>
      </c>
      <c r="AE209" s="12">
        <f t="shared" si="77"/>
        <v>-1</v>
      </c>
      <c r="AF209" s="9">
        <f t="shared" si="79"/>
        <v>165</v>
      </c>
      <c r="AG209" s="24">
        <f t="shared" si="82"/>
        <v>-164</v>
      </c>
      <c r="AH209" s="24">
        <f t="shared" si="82"/>
        <v>-167</v>
      </c>
    </row>
    <row r="210" spans="1:34" ht="12.75">
      <c r="A210" s="30">
        <f t="shared" si="63"/>
        <v>-112</v>
      </c>
      <c r="B210" s="28">
        <f t="shared" si="64"/>
        <v>-2844.7999999999997</v>
      </c>
      <c r="C210" s="67">
        <f t="shared" si="65"/>
      </c>
      <c r="D210" s="30">
        <f t="shared" si="56"/>
      </c>
      <c r="E210" s="67">
        <f t="shared" si="66"/>
      </c>
      <c r="F210" s="67">
        <f t="shared" si="57"/>
      </c>
      <c r="G210" s="67">
        <f t="shared" si="67"/>
      </c>
      <c r="H210" s="29">
        <f t="shared" si="58"/>
      </c>
      <c r="I210" s="29">
        <f t="shared" si="59"/>
      </c>
      <c r="J210" s="29">
        <f t="shared" si="68"/>
      </c>
      <c r="K210" s="29">
        <f t="shared" si="69"/>
      </c>
      <c r="L210" s="68">
        <f t="shared" si="60"/>
      </c>
      <c r="M210" s="29">
        <f t="shared" si="70"/>
      </c>
      <c r="N210" s="68">
        <f t="shared" si="61"/>
      </c>
      <c r="O210" s="29">
        <f t="shared" si="71"/>
      </c>
      <c r="P210" s="29">
        <f t="shared" si="62"/>
      </c>
      <c r="Q210" s="29">
        <f t="shared" si="72"/>
      </c>
      <c r="R210" s="29">
        <f t="shared" si="73"/>
      </c>
      <c r="S210" s="29">
        <f t="shared" si="74"/>
      </c>
      <c r="T210" s="34" t="str">
        <f t="shared" si="75"/>
        <v> </v>
      </c>
      <c r="U210" s="29">
        <f t="shared" si="76"/>
      </c>
      <c r="AE210" s="12">
        <f t="shared" si="77"/>
        <v>-1</v>
      </c>
      <c r="AF210" s="9">
        <f t="shared" si="79"/>
        <v>166</v>
      </c>
      <c r="AG210" s="24">
        <f t="shared" si="82"/>
        <v>-165</v>
      </c>
      <c r="AH210" s="24">
        <f t="shared" si="82"/>
        <v>-168</v>
      </c>
    </row>
    <row r="211" spans="1:34" ht="12.75">
      <c r="A211" s="30">
        <f t="shared" si="63"/>
        <v>-113</v>
      </c>
      <c r="B211" s="28">
        <f t="shared" si="64"/>
        <v>-2870.2</v>
      </c>
      <c r="C211" s="67">
        <f t="shared" si="65"/>
      </c>
      <c r="D211" s="30">
        <f t="shared" si="56"/>
      </c>
      <c r="E211" s="67">
        <f t="shared" si="66"/>
      </c>
      <c r="F211" s="67">
        <f t="shared" si="57"/>
      </c>
      <c r="G211" s="67">
        <f t="shared" si="67"/>
      </c>
      <c r="H211" s="29">
        <f t="shared" si="58"/>
      </c>
      <c r="I211" s="29">
        <f t="shared" si="59"/>
      </c>
      <c r="J211" s="29">
        <f t="shared" si="68"/>
      </c>
      <c r="K211" s="29">
        <f t="shared" si="69"/>
      </c>
      <c r="L211" s="68">
        <f t="shared" si="60"/>
      </c>
      <c r="M211" s="29">
        <f t="shared" si="70"/>
      </c>
      <c r="N211" s="68">
        <f t="shared" si="61"/>
      </c>
      <c r="O211" s="29">
        <f t="shared" si="71"/>
      </c>
      <c r="P211" s="29">
        <f t="shared" si="62"/>
      </c>
      <c r="Q211" s="29">
        <f t="shared" si="72"/>
      </c>
      <c r="R211" s="29">
        <f t="shared" si="73"/>
      </c>
      <c r="S211" s="29">
        <f t="shared" si="74"/>
      </c>
      <c r="T211" s="34" t="str">
        <f t="shared" si="75"/>
        <v> </v>
      </c>
      <c r="U211" s="29">
        <f t="shared" si="76"/>
      </c>
      <c r="AE211" s="12">
        <f t="shared" si="77"/>
        <v>-1</v>
      </c>
      <c r="AF211" s="9">
        <f t="shared" si="79"/>
        <v>167</v>
      </c>
      <c r="AG211" s="24">
        <f t="shared" si="82"/>
        <v>-166</v>
      </c>
      <c r="AH211" s="24">
        <f t="shared" si="82"/>
        <v>-169</v>
      </c>
    </row>
    <row r="212" spans="1:34" ht="12.75">
      <c r="A212" s="30">
        <f t="shared" si="63"/>
        <v>-114</v>
      </c>
      <c r="B212" s="28">
        <f t="shared" si="64"/>
        <v>-2895.6</v>
      </c>
      <c r="C212" s="67">
        <f t="shared" si="65"/>
      </c>
      <c r="D212" s="30">
        <f t="shared" si="56"/>
      </c>
      <c r="E212" s="67">
        <f t="shared" si="66"/>
      </c>
      <c r="F212" s="67">
        <f t="shared" si="57"/>
      </c>
      <c r="G212" s="67">
        <f t="shared" si="67"/>
      </c>
      <c r="H212" s="29">
        <f t="shared" si="58"/>
      </c>
      <c r="I212" s="29">
        <f t="shared" si="59"/>
      </c>
      <c r="J212" s="29">
        <f t="shared" si="68"/>
      </c>
      <c r="K212" s="29">
        <f t="shared" si="69"/>
      </c>
      <c r="L212" s="68">
        <f t="shared" si="60"/>
      </c>
      <c r="M212" s="29">
        <f t="shared" si="70"/>
      </c>
      <c r="N212" s="68">
        <f t="shared" si="61"/>
      </c>
      <c r="O212" s="29">
        <f t="shared" si="71"/>
      </c>
      <c r="P212" s="29">
        <f t="shared" si="62"/>
      </c>
      <c r="Q212" s="29">
        <f t="shared" si="72"/>
      </c>
      <c r="R212" s="29">
        <f t="shared" si="73"/>
      </c>
      <c r="S212" s="29">
        <f t="shared" si="74"/>
      </c>
      <c r="T212" s="34" t="str">
        <f t="shared" si="75"/>
        <v> </v>
      </c>
      <c r="U212" s="29">
        <f t="shared" si="76"/>
      </c>
      <c r="AE212" s="12">
        <f t="shared" si="77"/>
        <v>-1</v>
      </c>
      <c r="AF212" s="9">
        <f t="shared" si="79"/>
        <v>168</v>
      </c>
      <c r="AG212" s="24">
        <f t="shared" si="82"/>
        <v>-167</v>
      </c>
      <c r="AH212" s="24">
        <f t="shared" si="82"/>
        <v>-170</v>
      </c>
    </row>
    <row r="213" spans="1:34" ht="12.75">
      <c r="A213" s="30">
        <f t="shared" si="63"/>
        <v>-115</v>
      </c>
      <c r="B213" s="28">
        <f t="shared" si="64"/>
        <v>-2921</v>
      </c>
      <c r="C213" s="67">
        <f t="shared" si="65"/>
      </c>
      <c r="D213" s="30">
        <f t="shared" si="56"/>
      </c>
      <c r="E213" s="67">
        <f t="shared" si="66"/>
      </c>
      <c r="F213" s="67">
        <f t="shared" si="57"/>
      </c>
      <c r="G213" s="67">
        <f t="shared" si="67"/>
      </c>
      <c r="H213" s="29">
        <f t="shared" si="58"/>
      </c>
      <c r="I213" s="29">
        <f t="shared" si="59"/>
      </c>
      <c r="J213" s="29">
        <f t="shared" si="68"/>
      </c>
      <c r="K213" s="29">
        <f t="shared" si="69"/>
      </c>
      <c r="L213" s="68">
        <f t="shared" si="60"/>
      </c>
      <c r="M213" s="29">
        <f t="shared" si="70"/>
      </c>
      <c r="N213" s="68">
        <f t="shared" si="61"/>
      </c>
      <c r="O213" s="29">
        <f t="shared" si="71"/>
      </c>
      <c r="P213" s="29">
        <f t="shared" si="62"/>
      </c>
      <c r="Q213" s="29">
        <f t="shared" si="72"/>
      </c>
      <c r="R213" s="29">
        <f t="shared" si="73"/>
      </c>
      <c r="S213" s="29">
        <f t="shared" si="74"/>
      </c>
      <c r="T213" s="34" t="str">
        <f t="shared" si="75"/>
        <v> </v>
      </c>
      <c r="U213" s="29">
        <f t="shared" si="76"/>
      </c>
      <c r="AE213" s="12">
        <f t="shared" si="77"/>
        <v>-1</v>
      </c>
      <c r="AF213" s="9">
        <f t="shared" si="79"/>
        <v>169</v>
      </c>
      <c r="AG213" s="24">
        <f t="shared" si="82"/>
        <v>-168</v>
      </c>
      <c r="AH213" s="24">
        <f t="shared" si="82"/>
        <v>-171</v>
      </c>
    </row>
    <row r="214" spans="1:34" ht="12.75">
      <c r="A214" s="30">
        <f t="shared" si="63"/>
        <v>-116</v>
      </c>
      <c r="B214" s="28">
        <f t="shared" si="64"/>
        <v>-2946.3999999999996</v>
      </c>
      <c r="C214" s="67">
        <f t="shared" si="65"/>
      </c>
      <c r="D214" s="30">
        <f t="shared" si="56"/>
      </c>
      <c r="E214" s="67">
        <f t="shared" si="66"/>
      </c>
      <c r="F214" s="67">
        <f t="shared" si="57"/>
      </c>
      <c r="G214" s="67">
        <f t="shared" si="67"/>
      </c>
      <c r="H214" s="29">
        <f t="shared" si="58"/>
      </c>
      <c r="I214" s="29">
        <f t="shared" si="59"/>
      </c>
      <c r="J214" s="29">
        <f t="shared" si="68"/>
      </c>
      <c r="K214" s="29">
        <f t="shared" si="69"/>
      </c>
      <c r="L214" s="68">
        <f t="shared" si="60"/>
      </c>
      <c r="M214" s="29">
        <f t="shared" si="70"/>
      </c>
      <c r="N214" s="68">
        <f t="shared" si="61"/>
      </c>
      <c r="O214" s="29">
        <f t="shared" si="71"/>
      </c>
      <c r="P214" s="29">
        <f t="shared" si="62"/>
      </c>
      <c r="Q214" s="29">
        <f t="shared" si="72"/>
      </c>
      <c r="R214" s="29">
        <f t="shared" si="73"/>
      </c>
      <c r="S214" s="29">
        <f t="shared" si="74"/>
      </c>
      <c r="T214" s="34" t="str">
        <f t="shared" si="75"/>
        <v> </v>
      </c>
      <c r="U214" s="29">
        <f t="shared" si="76"/>
      </c>
      <c r="AE214" s="12">
        <f t="shared" si="77"/>
        <v>-1</v>
      </c>
      <c r="AF214" s="9">
        <f t="shared" si="79"/>
        <v>170</v>
      </c>
      <c r="AG214" s="24">
        <f t="shared" si="82"/>
        <v>-169</v>
      </c>
      <c r="AH214" s="24">
        <f t="shared" si="82"/>
        <v>-172</v>
      </c>
    </row>
    <row r="215" spans="1:34" ht="12.75">
      <c r="A215" s="30">
        <f t="shared" si="63"/>
        <v>-117</v>
      </c>
      <c r="B215" s="28">
        <f t="shared" si="64"/>
        <v>-2971.7999999999997</v>
      </c>
      <c r="C215" s="67">
        <f t="shared" si="65"/>
      </c>
      <c r="D215" s="30">
        <f t="shared" si="56"/>
      </c>
      <c r="E215" s="67">
        <f t="shared" si="66"/>
      </c>
      <c r="F215" s="67">
        <f t="shared" si="57"/>
      </c>
      <c r="G215" s="67">
        <f t="shared" si="67"/>
      </c>
      <c r="H215" s="29">
        <f t="shared" si="58"/>
      </c>
      <c r="I215" s="29">
        <f t="shared" si="59"/>
      </c>
      <c r="J215" s="29">
        <f t="shared" si="68"/>
      </c>
      <c r="K215" s="29">
        <f t="shared" si="69"/>
      </c>
      <c r="L215" s="68">
        <f t="shared" si="60"/>
      </c>
      <c r="M215" s="29">
        <f t="shared" si="70"/>
      </c>
      <c r="N215" s="68">
        <f t="shared" si="61"/>
      </c>
      <c r="O215" s="29">
        <f t="shared" si="71"/>
      </c>
      <c r="P215" s="29">
        <f t="shared" si="62"/>
      </c>
      <c r="Q215" s="29">
        <f t="shared" si="72"/>
      </c>
      <c r="R215" s="29">
        <f t="shared" si="73"/>
      </c>
      <c r="S215" s="29">
        <f t="shared" si="74"/>
      </c>
      <c r="T215" s="34" t="str">
        <f t="shared" si="75"/>
        <v> </v>
      </c>
      <c r="U215" s="29">
        <f t="shared" si="76"/>
      </c>
      <c r="AE215" s="12">
        <f t="shared" si="77"/>
        <v>-1</v>
      </c>
      <c r="AF215" s="9">
        <f t="shared" si="79"/>
        <v>171</v>
      </c>
      <c r="AG215" s="24">
        <f t="shared" si="82"/>
        <v>-170</v>
      </c>
      <c r="AH215" s="24">
        <f t="shared" si="82"/>
        <v>-173</v>
      </c>
    </row>
    <row r="216" spans="1:34" ht="12.75">
      <c r="A216" s="30">
        <f t="shared" si="63"/>
        <v>-118</v>
      </c>
      <c r="B216" s="28">
        <f t="shared" si="64"/>
        <v>-2997.2</v>
      </c>
      <c r="C216" s="67">
        <f t="shared" si="65"/>
      </c>
      <c r="D216" s="30">
        <f t="shared" si="56"/>
      </c>
      <c r="E216" s="67">
        <f t="shared" si="66"/>
      </c>
      <c r="F216" s="67">
        <f t="shared" si="57"/>
      </c>
      <c r="G216" s="67">
        <f t="shared" si="67"/>
      </c>
      <c r="H216" s="29">
        <f t="shared" si="58"/>
      </c>
      <c r="I216" s="29">
        <f t="shared" si="59"/>
      </c>
      <c r="J216" s="29">
        <f t="shared" si="68"/>
      </c>
      <c r="K216" s="29">
        <f t="shared" si="69"/>
      </c>
      <c r="L216" s="68">
        <f t="shared" si="60"/>
      </c>
      <c r="M216" s="29">
        <f t="shared" si="70"/>
      </c>
      <c r="N216" s="68">
        <f t="shared" si="61"/>
      </c>
      <c r="O216" s="29">
        <f t="shared" si="71"/>
      </c>
      <c r="P216" s="29">
        <f t="shared" si="62"/>
      </c>
      <c r="Q216" s="29">
        <f t="shared" si="72"/>
      </c>
      <c r="R216" s="29">
        <f t="shared" si="73"/>
      </c>
      <c r="S216" s="29">
        <f t="shared" si="74"/>
      </c>
      <c r="T216" s="34" t="str">
        <f t="shared" si="75"/>
        <v> </v>
      </c>
      <c r="U216" s="29">
        <f t="shared" si="76"/>
      </c>
      <c r="AE216" s="12">
        <f t="shared" si="77"/>
        <v>-1</v>
      </c>
      <c r="AF216" s="9">
        <f t="shared" si="79"/>
        <v>172</v>
      </c>
      <c r="AG216" s="24">
        <f t="shared" si="82"/>
        <v>-171</v>
      </c>
      <c r="AH216" s="24">
        <f t="shared" si="82"/>
        <v>-174</v>
      </c>
    </row>
    <row r="217" spans="1:34" ht="12.75">
      <c r="A217" s="30">
        <f t="shared" si="63"/>
        <v>-119</v>
      </c>
      <c r="B217" s="28">
        <f t="shared" si="64"/>
        <v>-3022.6</v>
      </c>
      <c r="C217" s="67">
        <f t="shared" si="65"/>
      </c>
      <c r="D217" s="30">
        <f t="shared" si="56"/>
      </c>
      <c r="E217" s="67">
        <f t="shared" si="66"/>
      </c>
      <c r="F217" s="67">
        <f t="shared" si="57"/>
      </c>
      <c r="G217" s="67">
        <f t="shared" si="67"/>
      </c>
      <c r="H217" s="29">
        <f t="shared" si="58"/>
      </c>
      <c r="I217" s="29">
        <f t="shared" si="59"/>
      </c>
      <c r="J217" s="29">
        <f t="shared" si="68"/>
      </c>
      <c r="K217" s="29">
        <f t="shared" si="69"/>
      </c>
      <c r="L217" s="68">
        <f t="shared" si="60"/>
      </c>
      <c r="M217" s="29">
        <f t="shared" si="70"/>
      </c>
      <c r="N217" s="68">
        <f t="shared" si="61"/>
      </c>
      <c r="O217" s="29">
        <f t="shared" si="71"/>
      </c>
      <c r="P217" s="29">
        <f t="shared" si="62"/>
      </c>
      <c r="Q217" s="29">
        <f t="shared" si="72"/>
      </c>
      <c r="R217" s="29">
        <f t="shared" si="73"/>
      </c>
      <c r="S217" s="29">
        <f t="shared" si="74"/>
      </c>
      <c r="T217" s="34" t="str">
        <f t="shared" si="75"/>
        <v> </v>
      </c>
      <c r="U217" s="29">
        <f t="shared" si="76"/>
      </c>
      <c r="AE217" s="12">
        <f t="shared" si="77"/>
        <v>-1</v>
      </c>
      <c r="AF217" s="9">
        <f t="shared" si="79"/>
        <v>173</v>
      </c>
      <c r="AG217" s="24">
        <f aca="true" t="shared" si="83" ref="AG217:AH232">AG216-1</f>
        <v>-172</v>
      </c>
      <c r="AH217" s="24">
        <f t="shared" si="83"/>
        <v>-175</v>
      </c>
    </row>
    <row r="218" spans="1:34" ht="12.75">
      <c r="A218" s="30">
        <f t="shared" si="63"/>
        <v>-120</v>
      </c>
      <c r="B218" s="28">
        <f t="shared" si="64"/>
        <v>-3048</v>
      </c>
      <c r="C218" s="67">
        <f t="shared" si="65"/>
      </c>
      <c r="D218" s="30">
        <f t="shared" si="56"/>
      </c>
      <c r="E218" s="67">
        <f t="shared" si="66"/>
      </c>
      <c r="F218" s="67">
        <f t="shared" si="57"/>
      </c>
      <c r="G218" s="67">
        <f t="shared" si="67"/>
      </c>
      <c r="H218" s="29">
        <f t="shared" si="58"/>
      </c>
      <c r="I218" s="29">
        <f t="shared" si="59"/>
      </c>
      <c r="J218" s="29">
        <f t="shared" si="68"/>
      </c>
      <c r="K218" s="29">
        <f t="shared" si="69"/>
      </c>
      <c r="L218" s="68">
        <f t="shared" si="60"/>
      </c>
      <c r="M218" s="29">
        <f t="shared" si="70"/>
      </c>
      <c r="N218" s="68">
        <f t="shared" si="61"/>
      </c>
      <c r="O218" s="29">
        <f t="shared" si="71"/>
      </c>
      <c r="P218" s="29">
        <f t="shared" si="62"/>
      </c>
      <c r="Q218" s="29">
        <f t="shared" si="72"/>
      </c>
      <c r="R218" s="29">
        <f t="shared" si="73"/>
      </c>
      <c r="S218" s="29">
        <f t="shared" si="74"/>
      </c>
      <c r="T218" s="34" t="str">
        <f t="shared" si="75"/>
        <v> </v>
      </c>
      <c r="U218" s="29">
        <f t="shared" si="76"/>
      </c>
      <c r="AE218" s="12">
        <f t="shared" si="77"/>
        <v>-1</v>
      </c>
      <c r="AF218" s="9">
        <f t="shared" si="79"/>
        <v>174</v>
      </c>
      <c r="AG218" s="24">
        <f t="shared" si="83"/>
        <v>-173</v>
      </c>
      <c r="AH218" s="24">
        <f t="shared" si="83"/>
        <v>-176</v>
      </c>
    </row>
    <row r="219" spans="1:34" ht="12.75">
      <c r="A219" s="30">
        <f t="shared" si="63"/>
        <v>-121</v>
      </c>
      <c r="B219" s="28">
        <f t="shared" si="64"/>
        <v>-3073.3999999999996</v>
      </c>
      <c r="C219" s="67">
        <f t="shared" si="65"/>
      </c>
      <c r="D219" s="30">
        <f t="shared" si="56"/>
      </c>
      <c r="E219" s="67">
        <f t="shared" si="66"/>
      </c>
      <c r="F219" s="67">
        <f t="shared" si="57"/>
      </c>
      <c r="G219" s="67">
        <f t="shared" si="67"/>
      </c>
      <c r="H219" s="29">
        <f t="shared" si="58"/>
      </c>
      <c r="I219" s="29">
        <f t="shared" si="59"/>
      </c>
      <c r="J219" s="29">
        <f t="shared" si="68"/>
      </c>
      <c r="K219" s="29">
        <f t="shared" si="69"/>
      </c>
      <c r="L219" s="68">
        <f t="shared" si="60"/>
      </c>
      <c r="M219" s="29">
        <f t="shared" si="70"/>
      </c>
      <c r="N219" s="68">
        <f t="shared" si="61"/>
      </c>
      <c r="O219" s="29">
        <f t="shared" si="71"/>
      </c>
      <c r="P219" s="29">
        <f t="shared" si="62"/>
      </c>
      <c r="Q219" s="29">
        <f t="shared" si="72"/>
      </c>
      <c r="R219" s="29">
        <f t="shared" si="73"/>
      </c>
      <c r="S219" s="29">
        <f t="shared" si="74"/>
      </c>
      <c r="T219" s="34" t="str">
        <f t="shared" si="75"/>
        <v> </v>
      </c>
      <c r="U219" s="29">
        <f t="shared" si="76"/>
      </c>
      <c r="AE219" s="12">
        <f t="shared" si="77"/>
        <v>-1</v>
      </c>
      <c r="AF219" s="9">
        <f t="shared" si="79"/>
        <v>175</v>
      </c>
      <c r="AG219" s="24">
        <f t="shared" si="83"/>
        <v>-174</v>
      </c>
      <c r="AH219" s="24">
        <f t="shared" si="83"/>
        <v>-177</v>
      </c>
    </row>
    <row r="220" spans="1:34" ht="12.75">
      <c r="A220" s="30">
        <f t="shared" si="63"/>
        <v>-122</v>
      </c>
      <c r="B220" s="28">
        <f t="shared" si="64"/>
        <v>-3098.7999999999997</v>
      </c>
      <c r="C220" s="67">
        <f t="shared" si="65"/>
      </c>
      <c r="D220" s="30">
        <f t="shared" si="56"/>
      </c>
      <c r="E220" s="67">
        <f t="shared" si="66"/>
      </c>
      <c r="F220" s="67">
        <f t="shared" si="57"/>
      </c>
      <c r="G220" s="67">
        <f t="shared" si="67"/>
      </c>
      <c r="H220" s="29">
        <f t="shared" si="58"/>
      </c>
      <c r="I220" s="29">
        <f t="shared" si="59"/>
      </c>
      <c r="J220" s="29">
        <f t="shared" si="68"/>
      </c>
      <c r="K220" s="29">
        <f t="shared" si="69"/>
      </c>
      <c r="L220" s="68">
        <f t="shared" si="60"/>
      </c>
      <c r="M220" s="29">
        <f t="shared" si="70"/>
      </c>
      <c r="N220" s="68">
        <f t="shared" si="61"/>
      </c>
      <c r="O220" s="29">
        <f t="shared" si="71"/>
      </c>
      <c r="P220" s="29">
        <f t="shared" si="62"/>
      </c>
      <c r="Q220" s="29">
        <f t="shared" si="72"/>
      </c>
      <c r="R220" s="29">
        <f t="shared" si="73"/>
      </c>
      <c r="S220" s="29">
        <f t="shared" si="74"/>
      </c>
      <c r="T220" s="34" t="str">
        <f t="shared" si="75"/>
        <v> </v>
      </c>
      <c r="U220" s="29">
        <f t="shared" si="76"/>
      </c>
      <c r="AE220" s="12">
        <f t="shared" si="77"/>
        <v>-1</v>
      </c>
      <c r="AF220" s="9">
        <f t="shared" si="79"/>
        <v>176</v>
      </c>
      <c r="AG220" s="24">
        <f t="shared" si="83"/>
        <v>-175</v>
      </c>
      <c r="AH220" s="24">
        <f t="shared" si="83"/>
        <v>-178</v>
      </c>
    </row>
    <row r="221" spans="1:34" ht="12.75">
      <c r="A221" s="30">
        <f t="shared" si="63"/>
        <v>-123</v>
      </c>
      <c r="B221" s="28">
        <f t="shared" si="64"/>
        <v>-3124.2</v>
      </c>
      <c r="C221" s="67">
        <f t="shared" si="65"/>
      </c>
      <c r="D221" s="30">
        <f aca="true" t="shared" si="84" ref="D221:D233">IF(A221&lt;=0,"",IF(AE225&gt;=1,LOOKUP(AE225,AK$28:AK$75,AJ$28:AJ$75),0))</f>
      </c>
      <c r="E221" s="67">
        <f t="shared" si="66"/>
      </c>
      <c r="F221" s="67">
        <f aca="true" t="shared" si="85" ref="F221:F233">IF(A221&lt;=0,"",IF(AE225&gt;=37,LOOKUP(AE225,AK$64:AK$75,AL$64:AL$75),0))</f>
      </c>
      <c r="G221" s="67">
        <f t="shared" si="67"/>
      </c>
      <c r="H221" s="29">
        <f aca="true" t="shared" si="86" ref="H221:H233">IF(A221&lt;=0,"",I221*$AA$46)</f>
      </c>
      <c r="I221" s="29">
        <f aca="true" t="shared" si="87" ref="I221:I233">IF(A221&lt;=0,"",IF(AE225&gt;=1,LOOKUP(AE225,AK$28:AK$75,AN$28:AN$75),0))</f>
      </c>
      <c r="J221" s="29">
        <f t="shared" si="68"/>
      </c>
      <c r="K221" s="29">
        <f t="shared" si="69"/>
      </c>
      <c r="L221" s="68">
        <f aca="true" t="shared" si="88" ref="L221:L233">IF(A221&lt;=0,"",D221*$AA$45)</f>
      </c>
      <c r="M221" s="29">
        <f t="shared" si="70"/>
      </c>
      <c r="N221" s="68">
        <f aca="true" t="shared" si="89" ref="N221:N233">IF(A221&lt;=0,"",F221*$AA$47)</f>
      </c>
      <c r="O221" s="29">
        <f t="shared" si="71"/>
      </c>
      <c r="P221" s="29">
        <f aca="true" t="shared" si="90" ref="P221:P233">IF(A221&lt;=0,"",((AA$34*1/12)-L221-H221-N221)*AB$53)</f>
      </c>
      <c r="Q221" s="29">
        <f t="shared" si="72"/>
      </c>
      <c r="R221" s="29">
        <f t="shared" si="73"/>
      </c>
      <c r="S221" s="29">
        <f t="shared" si="74"/>
      </c>
      <c r="T221" s="34" t="str">
        <f t="shared" si="75"/>
        <v> </v>
      </c>
      <c r="U221" s="29">
        <f t="shared" si="76"/>
      </c>
      <c r="AE221" s="12">
        <f t="shared" si="77"/>
        <v>-1</v>
      </c>
      <c r="AF221" s="9">
        <f t="shared" si="79"/>
        <v>177</v>
      </c>
      <c r="AG221" s="24">
        <f t="shared" si="83"/>
        <v>-176</v>
      </c>
      <c r="AH221" s="24">
        <f t="shared" si="83"/>
        <v>-179</v>
      </c>
    </row>
    <row r="222" spans="1:34" ht="12.75">
      <c r="A222" s="30">
        <f aca="true" t="shared" si="91" ref="A222:A285">IF(AE225=0,0,IF(A221=" ","",A221-1))</f>
        <v>-124</v>
      </c>
      <c r="B222" s="28">
        <f aca="true" t="shared" si="92" ref="B222:B233">A222*25.4</f>
        <v>-3149.6</v>
      </c>
      <c r="C222" s="67">
        <f aca="true" t="shared" si="93" ref="C222:C233">IF(A222&lt;=0,"",D222*0.0283168)</f>
      </c>
      <c r="D222" s="30">
        <f t="shared" si="84"/>
      </c>
      <c r="E222" s="67">
        <f aca="true" t="shared" si="94" ref="E222:E233">IF(A222&lt;=0,"",F222*0.0283168)</f>
      </c>
      <c r="F222" s="67">
        <f t="shared" si="85"/>
      </c>
      <c r="G222" s="67">
        <f aca="true" t="shared" si="95" ref="G222:G233">IF(A222&lt;=0,"",I222*0.0283168)</f>
      </c>
      <c r="H222" s="29">
        <f t="shared" si="86"/>
      </c>
      <c r="I222" s="29">
        <f t="shared" si="87"/>
      </c>
      <c r="J222" s="29">
        <f aca="true" t="shared" si="96" ref="J222:J233">IF(A222&lt;=0,"",H222*0.0283168)</f>
      </c>
      <c r="K222" s="29">
        <f aca="true" t="shared" si="97" ref="K222:K233">IF(A222&lt;=0,"",L222*0.0283168)</f>
      </c>
      <c r="L222" s="68">
        <f t="shared" si="88"/>
      </c>
      <c r="M222" s="29">
        <f aca="true" t="shared" si="98" ref="M222:M233">IF(A222&lt;=0,"",N222*0.0283168)</f>
      </c>
      <c r="N222" s="68">
        <f t="shared" si="89"/>
      </c>
      <c r="O222" s="29">
        <f aca="true" t="shared" si="99" ref="O222:O233">IF(A222&lt;=0,"",P222*0.0283168)</f>
      </c>
      <c r="P222" s="29">
        <f t="shared" si="90"/>
      </c>
      <c r="Q222" s="29">
        <f aca="true" t="shared" si="100" ref="Q222:Q233">IF(A222&lt;=0,"",R222*0.0283168)</f>
      </c>
      <c r="R222" s="29">
        <f aca="true" t="shared" si="101" ref="R222:R233">IF(A222&lt;=0,"",L222+P222+N222+H222)</f>
      </c>
      <c r="S222" s="29">
        <f aca="true" t="shared" si="102" ref="S222:S233">IF(A222&lt;=0,"",T222*0.0283168)</f>
      </c>
      <c r="T222" s="34" t="str">
        <f aca="true" t="shared" si="103" ref="T222:T233">IF(A222&lt;=0," ",IF(A222=1,P222,R222+T223))</f>
        <v> </v>
      </c>
      <c r="U222" s="29">
        <f aca="true" t="shared" si="104" ref="U222:U233">IF(A222&lt;=0,"",M$23+B222/1000)</f>
      </c>
      <c r="AE222" s="12">
        <f t="shared" si="77"/>
        <v>-1</v>
      </c>
      <c r="AF222" s="9">
        <f t="shared" si="79"/>
        <v>178</v>
      </c>
      <c r="AG222" s="24">
        <f t="shared" si="83"/>
        <v>-177</v>
      </c>
      <c r="AH222" s="24">
        <f t="shared" si="83"/>
        <v>-180</v>
      </c>
    </row>
    <row r="223" spans="1:34" ht="12.75">
      <c r="A223" s="30">
        <f t="shared" si="91"/>
        <v>-125</v>
      </c>
      <c r="B223" s="28">
        <f t="shared" si="92"/>
        <v>-3175</v>
      </c>
      <c r="C223" s="67">
        <f t="shared" si="93"/>
      </c>
      <c r="D223" s="30">
        <f t="shared" si="84"/>
      </c>
      <c r="E223" s="67">
        <f t="shared" si="94"/>
      </c>
      <c r="F223" s="67">
        <f t="shared" si="85"/>
      </c>
      <c r="G223" s="67">
        <f t="shared" si="95"/>
      </c>
      <c r="H223" s="29">
        <f t="shared" si="86"/>
      </c>
      <c r="I223" s="29">
        <f t="shared" si="87"/>
      </c>
      <c r="J223" s="29">
        <f t="shared" si="96"/>
      </c>
      <c r="K223" s="29">
        <f t="shared" si="97"/>
      </c>
      <c r="L223" s="68">
        <f t="shared" si="88"/>
      </c>
      <c r="M223" s="29">
        <f t="shared" si="98"/>
      </c>
      <c r="N223" s="68">
        <f t="shared" si="89"/>
      </c>
      <c r="O223" s="29">
        <f t="shared" si="99"/>
      </c>
      <c r="P223" s="29">
        <f t="shared" si="90"/>
      </c>
      <c r="Q223" s="29">
        <f t="shared" si="100"/>
      </c>
      <c r="R223" s="29">
        <f t="shared" si="101"/>
      </c>
      <c r="S223" s="29">
        <f t="shared" si="102"/>
      </c>
      <c r="T223" s="34" t="str">
        <f t="shared" si="103"/>
        <v> </v>
      </c>
      <c r="U223" s="29">
        <f t="shared" si="104"/>
      </c>
      <c r="AE223" s="12">
        <f t="shared" si="77"/>
        <v>-1</v>
      </c>
      <c r="AF223" s="9">
        <f t="shared" si="79"/>
        <v>179</v>
      </c>
      <c r="AG223" s="24">
        <f t="shared" si="83"/>
        <v>-178</v>
      </c>
      <c r="AH223" s="24">
        <f t="shared" si="83"/>
        <v>-181</v>
      </c>
    </row>
    <row r="224" spans="1:34" ht="12.75">
      <c r="A224" s="30">
        <f t="shared" si="91"/>
        <v>-126</v>
      </c>
      <c r="B224" s="28">
        <f t="shared" si="92"/>
        <v>-3200.3999999999996</v>
      </c>
      <c r="C224" s="67">
        <f t="shared" si="93"/>
      </c>
      <c r="D224" s="30">
        <f t="shared" si="84"/>
      </c>
      <c r="E224" s="67">
        <f t="shared" si="94"/>
      </c>
      <c r="F224" s="67">
        <f t="shared" si="85"/>
      </c>
      <c r="G224" s="67">
        <f t="shared" si="95"/>
      </c>
      <c r="H224" s="29">
        <f t="shared" si="86"/>
      </c>
      <c r="I224" s="29">
        <f t="shared" si="87"/>
      </c>
      <c r="J224" s="29">
        <f t="shared" si="96"/>
      </c>
      <c r="K224" s="29">
        <f t="shared" si="97"/>
      </c>
      <c r="L224" s="68">
        <f t="shared" si="88"/>
      </c>
      <c r="M224" s="29">
        <f t="shared" si="98"/>
      </c>
      <c r="N224" s="68">
        <f t="shared" si="89"/>
      </c>
      <c r="O224" s="29">
        <f t="shared" si="99"/>
      </c>
      <c r="P224" s="29">
        <f t="shared" si="90"/>
      </c>
      <c r="Q224" s="29">
        <f t="shared" si="100"/>
      </c>
      <c r="R224" s="29">
        <f t="shared" si="101"/>
      </c>
      <c r="S224" s="29">
        <f t="shared" si="102"/>
      </c>
      <c r="T224" s="34" t="str">
        <f t="shared" si="103"/>
        <v> </v>
      </c>
      <c r="U224" s="29">
        <f t="shared" si="104"/>
      </c>
      <c r="AE224" s="12">
        <f t="shared" si="77"/>
        <v>-1</v>
      </c>
      <c r="AF224" s="9">
        <f t="shared" si="79"/>
        <v>180</v>
      </c>
      <c r="AG224" s="24">
        <f t="shared" si="83"/>
        <v>-179</v>
      </c>
      <c r="AH224" s="24">
        <f t="shared" si="83"/>
        <v>-182</v>
      </c>
    </row>
    <row r="225" spans="1:34" ht="12.75">
      <c r="A225" s="30">
        <f t="shared" si="91"/>
        <v>-127</v>
      </c>
      <c r="B225" s="28">
        <f t="shared" si="92"/>
        <v>-3225.7999999999997</v>
      </c>
      <c r="C225" s="67">
        <f t="shared" si="93"/>
      </c>
      <c r="D225" s="30">
        <f t="shared" si="84"/>
      </c>
      <c r="E225" s="67">
        <f t="shared" si="94"/>
      </c>
      <c r="F225" s="67">
        <f t="shared" si="85"/>
      </c>
      <c r="G225" s="67">
        <f t="shared" si="95"/>
      </c>
      <c r="H225" s="29">
        <f t="shared" si="86"/>
      </c>
      <c r="I225" s="29">
        <f t="shared" si="87"/>
      </c>
      <c r="J225" s="29">
        <f t="shared" si="96"/>
      </c>
      <c r="K225" s="29">
        <f t="shared" si="97"/>
      </c>
      <c r="L225" s="68">
        <f t="shared" si="88"/>
      </c>
      <c r="M225" s="29">
        <f t="shared" si="98"/>
      </c>
      <c r="N225" s="68">
        <f t="shared" si="89"/>
      </c>
      <c r="O225" s="29">
        <f t="shared" si="99"/>
      </c>
      <c r="P225" s="29">
        <f t="shared" si="90"/>
      </c>
      <c r="Q225" s="29">
        <f t="shared" si="100"/>
      </c>
      <c r="R225" s="29">
        <f t="shared" si="101"/>
      </c>
      <c r="S225" s="29">
        <f t="shared" si="102"/>
      </c>
      <c r="T225" s="34" t="str">
        <f t="shared" si="103"/>
        <v> </v>
      </c>
      <c r="U225" s="29">
        <f t="shared" si="104"/>
      </c>
      <c r="AE225" s="12">
        <f t="shared" si="77"/>
        <v>-1</v>
      </c>
      <c r="AF225" s="9">
        <f t="shared" si="79"/>
        <v>181</v>
      </c>
      <c r="AG225" s="24">
        <f t="shared" si="83"/>
        <v>-180</v>
      </c>
      <c r="AH225" s="24">
        <f t="shared" si="83"/>
        <v>-183</v>
      </c>
    </row>
    <row r="226" spans="1:34" ht="12.75">
      <c r="A226" s="30">
        <f t="shared" si="91"/>
        <v>-128</v>
      </c>
      <c r="B226" s="28">
        <f t="shared" si="92"/>
        <v>-3251.2</v>
      </c>
      <c r="C226" s="67">
        <f t="shared" si="93"/>
      </c>
      <c r="D226" s="30">
        <f t="shared" si="84"/>
      </c>
      <c r="E226" s="67">
        <f t="shared" si="94"/>
      </c>
      <c r="F226" s="67">
        <f t="shared" si="85"/>
      </c>
      <c r="G226" s="67">
        <f t="shared" si="95"/>
      </c>
      <c r="H226" s="29">
        <f t="shared" si="86"/>
      </c>
      <c r="I226" s="29">
        <f t="shared" si="87"/>
      </c>
      <c r="J226" s="29">
        <f t="shared" si="96"/>
      </c>
      <c r="K226" s="29">
        <f t="shared" si="97"/>
      </c>
      <c r="L226" s="68">
        <f t="shared" si="88"/>
      </c>
      <c r="M226" s="29">
        <f t="shared" si="98"/>
      </c>
      <c r="N226" s="68">
        <f t="shared" si="89"/>
      </c>
      <c r="O226" s="29">
        <f t="shared" si="99"/>
      </c>
      <c r="P226" s="29">
        <f t="shared" si="90"/>
      </c>
      <c r="Q226" s="29">
        <f t="shared" si="100"/>
      </c>
      <c r="R226" s="29">
        <f t="shared" si="101"/>
      </c>
      <c r="S226" s="29">
        <f t="shared" si="102"/>
      </c>
      <c r="T226" s="34" t="str">
        <f t="shared" si="103"/>
        <v> </v>
      </c>
      <c r="U226" s="29">
        <f t="shared" si="104"/>
      </c>
      <c r="AE226" s="12">
        <f aca="true" t="shared" si="105" ref="AE226:AE289">IF(AND(AE225&gt;=1,AE225&lt;47),AE225+1,IF(AG226=0,1,IF(AE225=47,AE225+1,-1)))</f>
        <v>-1</v>
      </c>
      <c r="AF226" s="9">
        <f t="shared" si="79"/>
        <v>182</v>
      </c>
      <c r="AG226" s="24">
        <f t="shared" si="83"/>
        <v>-181</v>
      </c>
      <c r="AH226" s="24">
        <f t="shared" si="83"/>
        <v>-184</v>
      </c>
    </row>
    <row r="227" spans="1:34" ht="12.75">
      <c r="A227" s="30">
        <f t="shared" si="91"/>
        <v>-129</v>
      </c>
      <c r="B227" s="28">
        <f t="shared" si="92"/>
        <v>-3276.6</v>
      </c>
      <c r="C227" s="67">
        <f t="shared" si="93"/>
      </c>
      <c r="D227" s="30">
        <f t="shared" si="84"/>
      </c>
      <c r="E227" s="67">
        <f t="shared" si="94"/>
      </c>
      <c r="F227" s="67">
        <f t="shared" si="85"/>
      </c>
      <c r="G227" s="67">
        <f t="shared" si="95"/>
      </c>
      <c r="H227" s="29">
        <f t="shared" si="86"/>
      </c>
      <c r="I227" s="29">
        <f t="shared" si="87"/>
      </c>
      <c r="J227" s="29">
        <f t="shared" si="96"/>
      </c>
      <c r="K227" s="29">
        <f t="shared" si="97"/>
      </c>
      <c r="L227" s="68">
        <f t="shared" si="88"/>
      </c>
      <c r="M227" s="29">
        <f t="shared" si="98"/>
      </c>
      <c r="N227" s="68">
        <f t="shared" si="89"/>
      </c>
      <c r="O227" s="29">
        <f t="shared" si="99"/>
      </c>
      <c r="P227" s="29">
        <f t="shared" si="90"/>
      </c>
      <c r="Q227" s="29">
        <f t="shared" si="100"/>
      </c>
      <c r="R227" s="29">
        <f t="shared" si="101"/>
      </c>
      <c r="S227" s="29">
        <f t="shared" si="102"/>
      </c>
      <c r="T227" s="34" t="str">
        <f t="shared" si="103"/>
        <v> </v>
      </c>
      <c r="U227" s="29">
        <f t="shared" si="104"/>
      </c>
      <c r="AE227" s="12">
        <f t="shared" si="105"/>
        <v>-1</v>
      </c>
      <c r="AF227" s="9">
        <f t="shared" si="79"/>
        <v>183</v>
      </c>
      <c r="AG227" s="24">
        <f t="shared" si="83"/>
        <v>-182</v>
      </c>
      <c r="AH227" s="24">
        <f t="shared" si="83"/>
        <v>-185</v>
      </c>
    </row>
    <row r="228" spans="1:34" ht="12.75">
      <c r="A228" s="30">
        <f t="shared" si="91"/>
        <v>-130</v>
      </c>
      <c r="B228" s="28">
        <f t="shared" si="92"/>
        <v>-3302</v>
      </c>
      <c r="C228" s="67">
        <f t="shared" si="93"/>
      </c>
      <c r="D228" s="30">
        <f t="shared" si="84"/>
      </c>
      <c r="E228" s="67">
        <f t="shared" si="94"/>
      </c>
      <c r="F228" s="67">
        <f t="shared" si="85"/>
      </c>
      <c r="G228" s="67">
        <f t="shared" si="95"/>
      </c>
      <c r="H228" s="29">
        <f t="shared" si="86"/>
      </c>
      <c r="I228" s="29">
        <f t="shared" si="87"/>
      </c>
      <c r="J228" s="29">
        <f t="shared" si="96"/>
      </c>
      <c r="K228" s="29">
        <f t="shared" si="97"/>
      </c>
      <c r="L228" s="68">
        <f t="shared" si="88"/>
      </c>
      <c r="M228" s="29">
        <f t="shared" si="98"/>
      </c>
      <c r="N228" s="68">
        <f t="shared" si="89"/>
      </c>
      <c r="O228" s="29">
        <f t="shared" si="99"/>
      </c>
      <c r="P228" s="29">
        <f t="shared" si="90"/>
      </c>
      <c r="Q228" s="29">
        <f t="shared" si="100"/>
      </c>
      <c r="R228" s="29">
        <f t="shared" si="101"/>
      </c>
      <c r="S228" s="29">
        <f t="shared" si="102"/>
      </c>
      <c r="T228" s="34" t="str">
        <f t="shared" si="103"/>
        <v> </v>
      </c>
      <c r="U228" s="29">
        <f t="shared" si="104"/>
      </c>
      <c r="AE228" s="12">
        <f t="shared" si="105"/>
        <v>-1</v>
      </c>
      <c r="AF228" s="9">
        <f t="shared" si="79"/>
        <v>184</v>
      </c>
      <c r="AG228" s="24">
        <f t="shared" si="83"/>
        <v>-183</v>
      </c>
      <c r="AH228" s="24">
        <f t="shared" si="83"/>
        <v>-186</v>
      </c>
    </row>
    <row r="229" spans="1:34" ht="12.75">
      <c r="A229" s="30">
        <f t="shared" si="91"/>
        <v>-131</v>
      </c>
      <c r="B229" s="28">
        <f t="shared" si="92"/>
        <v>-3327.3999999999996</v>
      </c>
      <c r="C229" s="67">
        <f t="shared" si="93"/>
      </c>
      <c r="D229" s="30">
        <f t="shared" si="84"/>
      </c>
      <c r="E229" s="67">
        <f t="shared" si="94"/>
      </c>
      <c r="F229" s="67">
        <f t="shared" si="85"/>
      </c>
      <c r="G229" s="67">
        <f t="shared" si="95"/>
      </c>
      <c r="H229" s="29">
        <f t="shared" si="86"/>
      </c>
      <c r="I229" s="29">
        <f t="shared" si="87"/>
      </c>
      <c r="J229" s="29">
        <f t="shared" si="96"/>
      </c>
      <c r="K229" s="29">
        <f t="shared" si="97"/>
      </c>
      <c r="L229" s="68">
        <f t="shared" si="88"/>
      </c>
      <c r="M229" s="29">
        <f t="shared" si="98"/>
      </c>
      <c r="N229" s="68">
        <f t="shared" si="89"/>
      </c>
      <c r="O229" s="29">
        <f t="shared" si="99"/>
      </c>
      <c r="P229" s="29">
        <f t="shared" si="90"/>
      </c>
      <c r="Q229" s="29">
        <f t="shared" si="100"/>
      </c>
      <c r="R229" s="29">
        <f t="shared" si="101"/>
      </c>
      <c r="S229" s="29">
        <f t="shared" si="102"/>
      </c>
      <c r="T229" s="34" t="str">
        <f t="shared" si="103"/>
        <v> </v>
      </c>
      <c r="U229" s="29">
        <f t="shared" si="104"/>
      </c>
      <c r="AE229" s="12">
        <f t="shared" si="105"/>
        <v>-1</v>
      </c>
      <c r="AF229" s="9">
        <f t="shared" si="79"/>
        <v>185</v>
      </c>
      <c r="AG229" s="24">
        <f t="shared" si="83"/>
        <v>-184</v>
      </c>
      <c r="AH229" s="24">
        <f t="shared" si="83"/>
        <v>-187</v>
      </c>
    </row>
    <row r="230" spans="1:34" ht="12.75">
      <c r="A230" s="30">
        <f t="shared" si="91"/>
        <v>-132</v>
      </c>
      <c r="B230" s="28">
        <f t="shared" si="92"/>
        <v>-3352.7999999999997</v>
      </c>
      <c r="C230" s="67">
        <f t="shared" si="93"/>
      </c>
      <c r="D230" s="30">
        <f t="shared" si="84"/>
      </c>
      <c r="E230" s="67">
        <f t="shared" si="94"/>
      </c>
      <c r="F230" s="67">
        <f t="shared" si="85"/>
      </c>
      <c r="G230" s="67">
        <f t="shared" si="95"/>
      </c>
      <c r="H230" s="29">
        <f t="shared" si="86"/>
      </c>
      <c r="I230" s="29">
        <f t="shared" si="87"/>
      </c>
      <c r="J230" s="29">
        <f t="shared" si="96"/>
      </c>
      <c r="K230" s="29">
        <f t="shared" si="97"/>
      </c>
      <c r="L230" s="68">
        <f t="shared" si="88"/>
      </c>
      <c r="M230" s="29">
        <f t="shared" si="98"/>
      </c>
      <c r="N230" s="68">
        <f t="shared" si="89"/>
      </c>
      <c r="O230" s="29">
        <f t="shared" si="99"/>
      </c>
      <c r="P230" s="29">
        <f t="shared" si="90"/>
      </c>
      <c r="Q230" s="29">
        <f t="shared" si="100"/>
      </c>
      <c r="R230" s="29">
        <f t="shared" si="101"/>
      </c>
      <c r="S230" s="29">
        <f t="shared" si="102"/>
      </c>
      <c r="T230" s="34" t="str">
        <f t="shared" si="103"/>
        <v> </v>
      </c>
      <c r="U230" s="29">
        <f t="shared" si="104"/>
      </c>
      <c r="AE230" s="12">
        <f t="shared" si="105"/>
        <v>-1</v>
      </c>
      <c r="AF230" s="9">
        <f t="shared" si="79"/>
        <v>186</v>
      </c>
      <c r="AG230" s="24">
        <f t="shared" si="83"/>
        <v>-185</v>
      </c>
      <c r="AH230" s="24">
        <f t="shared" si="83"/>
        <v>-188</v>
      </c>
    </row>
    <row r="231" spans="1:34" ht="12.75">
      <c r="A231" s="30">
        <f t="shared" si="91"/>
        <v>-133</v>
      </c>
      <c r="B231" s="28">
        <f t="shared" si="92"/>
        <v>-3378.2</v>
      </c>
      <c r="C231" s="67">
        <f t="shared" si="93"/>
      </c>
      <c r="D231" s="30">
        <f t="shared" si="84"/>
      </c>
      <c r="E231" s="67">
        <f t="shared" si="94"/>
      </c>
      <c r="F231" s="67">
        <f t="shared" si="85"/>
      </c>
      <c r="G231" s="67">
        <f t="shared" si="95"/>
      </c>
      <c r="H231" s="29">
        <f t="shared" si="86"/>
      </c>
      <c r="I231" s="29">
        <f t="shared" si="87"/>
      </c>
      <c r="J231" s="29">
        <f t="shared" si="96"/>
      </c>
      <c r="K231" s="29">
        <f t="shared" si="97"/>
      </c>
      <c r="L231" s="68">
        <f t="shared" si="88"/>
      </c>
      <c r="M231" s="29">
        <f t="shared" si="98"/>
      </c>
      <c r="N231" s="68">
        <f t="shared" si="89"/>
      </c>
      <c r="O231" s="29">
        <f t="shared" si="99"/>
      </c>
      <c r="P231" s="29">
        <f t="shared" si="90"/>
      </c>
      <c r="Q231" s="29">
        <f t="shared" si="100"/>
      </c>
      <c r="R231" s="29">
        <f t="shared" si="101"/>
      </c>
      <c r="S231" s="29">
        <f t="shared" si="102"/>
      </c>
      <c r="T231" s="34" t="str">
        <f t="shared" si="103"/>
        <v> </v>
      </c>
      <c r="U231" s="29">
        <f t="shared" si="104"/>
      </c>
      <c r="AE231" s="12">
        <f t="shared" si="105"/>
        <v>-1</v>
      </c>
      <c r="AF231" s="9">
        <f t="shared" si="79"/>
        <v>187</v>
      </c>
      <c r="AG231" s="24">
        <f t="shared" si="83"/>
        <v>-186</v>
      </c>
      <c r="AH231" s="24">
        <f t="shared" si="83"/>
        <v>-189</v>
      </c>
    </row>
    <row r="232" spans="1:34" ht="12.75">
      <c r="A232" s="30">
        <f t="shared" si="91"/>
        <v>-134</v>
      </c>
      <c r="B232" s="28">
        <f t="shared" si="92"/>
        <v>-3403.6</v>
      </c>
      <c r="C232" s="67">
        <f t="shared" si="93"/>
      </c>
      <c r="D232" s="30">
        <f t="shared" si="84"/>
      </c>
      <c r="E232" s="67">
        <f t="shared" si="94"/>
      </c>
      <c r="F232" s="67">
        <f t="shared" si="85"/>
      </c>
      <c r="G232" s="67">
        <f t="shared" si="95"/>
      </c>
      <c r="H232" s="29">
        <f t="shared" si="86"/>
      </c>
      <c r="I232" s="29">
        <f t="shared" si="87"/>
      </c>
      <c r="J232" s="29">
        <f t="shared" si="96"/>
      </c>
      <c r="K232" s="29">
        <f t="shared" si="97"/>
      </c>
      <c r="L232" s="68">
        <f t="shared" si="88"/>
      </c>
      <c r="M232" s="29">
        <f t="shared" si="98"/>
      </c>
      <c r="N232" s="68">
        <f t="shared" si="89"/>
      </c>
      <c r="O232" s="29">
        <f t="shared" si="99"/>
      </c>
      <c r="P232" s="29">
        <f t="shared" si="90"/>
      </c>
      <c r="Q232" s="29">
        <f t="shared" si="100"/>
      </c>
      <c r="R232" s="29">
        <f t="shared" si="101"/>
      </c>
      <c r="S232" s="29">
        <f t="shared" si="102"/>
      </c>
      <c r="T232" s="34" t="str">
        <f t="shared" si="103"/>
        <v> </v>
      </c>
      <c r="U232" s="29">
        <f t="shared" si="104"/>
      </c>
      <c r="AE232" s="12">
        <f t="shared" si="105"/>
        <v>-1</v>
      </c>
      <c r="AF232" s="9">
        <f t="shared" si="79"/>
        <v>188</v>
      </c>
      <c r="AG232" s="24">
        <f t="shared" si="83"/>
        <v>-187</v>
      </c>
      <c r="AH232" s="24">
        <f t="shared" si="83"/>
        <v>-190</v>
      </c>
    </row>
    <row r="233" spans="1:34" ht="12.75">
      <c r="A233" s="30">
        <f t="shared" si="91"/>
        <v>-135</v>
      </c>
      <c r="B233" s="28">
        <f t="shared" si="92"/>
        <v>-3429</v>
      </c>
      <c r="C233" s="67">
        <f t="shared" si="93"/>
      </c>
      <c r="D233" s="30">
        <f t="shared" si="84"/>
      </c>
      <c r="E233" s="67">
        <f t="shared" si="94"/>
      </c>
      <c r="F233" s="67">
        <f t="shared" si="85"/>
      </c>
      <c r="G233" s="67">
        <f t="shared" si="95"/>
      </c>
      <c r="H233" s="29">
        <f t="shared" si="86"/>
      </c>
      <c r="I233" s="29">
        <f t="shared" si="87"/>
      </c>
      <c r="J233" s="29">
        <f t="shared" si="96"/>
      </c>
      <c r="K233" s="29">
        <f t="shared" si="97"/>
      </c>
      <c r="L233" s="68">
        <f t="shared" si="88"/>
      </c>
      <c r="M233" s="29">
        <f t="shared" si="98"/>
      </c>
      <c r="N233" s="68">
        <f t="shared" si="89"/>
      </c>
      <c r="O233" s="29">
        <f t="shared" si="99"/>
      </c>
      <c r="P233" s="29">
        <f t="shared" si="90"/>
      </c>
      <c r="Q233" s="29">
        <f t="shared" si="100"/>
      </c>
      <c r="R233" s="29">
        <f t="shared" si="101"/>
      </c>
      <c r="S233" s="29">
        <f t="shared" si="102"/>
      </c>
      <c r="T233" s="34" t="str">
        <f t="shared" si="103"/>
        <v> </v>
      </c>
      <c r="U233" s="29">
        <f t="shared" si="104"/>
      </c>
      <c r="AE233" s="12">
        <f t="shared" si="105"/>
        <v>-1</v>
      </c>
      <c r="AF233" s="9">
        <f aca="true" t="shared" si="106" ref="AF233:AF296">IF(AF232&gt;=1,AF232+1,IF(AG233=0,1,-1))</f>
        <v>189</v>
      </c>
      <c r="AG233" s="24">
        <f aca="true" t="shared" si="107" ref="AG233:AH248">AG232-1</f>
        <v>-188</v>
      </c>
      <c r="AH233" s="24">
        <f t="shared" si="107"/>
        <v>-191</v>
      </c>
    </row>
    <row r="234" spans="1:34" ht="12.75">
      <c r="A234" s="30">
        <f t="shared" si="91"/>
        <v>-136</v>
      </c>
      <c r="B234" s="28"/>
      <c r="C234" s="67"/>
      <c r="D234" s="30"/>
      <c r="E234" s="67"/>
      <c r="F234" s="67"/>
      <c r="G234" s="67"/>
      <c r="H234" s="29"/>
      <c r="I234" s="29"/>
      <c r="J234" s="29"/>
      <c r="K234" s="29"/>
      <c r="L234" s="68"/>
      <c r="M234" s="29"/>
      <c r="N234" s="68"/>
      <c r="O234" s="29"/>
      <c r="P234" s="29"/>
      <c r="Q234" s="29"/>
      <c r="R234" s="29"/>
      <c r="S234" s="29"/>
      <c r="T234" s="34"/>
      <c r="U234" s="29"/>
      <c r="AE234" s="12">
        <f t="shared" si="105"/>
        <v>-1</v>
      </c>
      <c r="AF234" s="9">
        <f t="shared" si="106"/>
        <v>190</v>
      </c>
      <c r="AG234" s="24">
        <f t="shared" si="107"/>
        <v>-189</v>
      </c>
      <c r="AH234" s="24">
        <f t="shared" si="107"/>
        <v>-192</v>
      </c>
    </row>
    <row r="235" spans="1:34" ht="12.75">
      <c r="A235" s="30">
        <f t="shared" si="91"/>
        <v>-137</v>
      </c>
      <c r="B235" s="28"/>
      <c r="C235" s="67"/>
      <c r="D235" s="30"/>
      <c r="E235" s="67"/>
      <c r="F235" s="67"/>
      <c r="G235" s="67"/>
      <c r="H235" s="29"/>
      <c r="I235" s="29"/>
      <c r="J235" s="29"/>
      <c r="K235" s="29"/>
      <c r="L235" s="68"/>
      <c r="M235" s="29"/>
      <c r="N235" s="68"/>
      <c r="O235" s="29"/>
      <c r="P235" s="29"/>
      <c r="Q235" s="29"/>
      <c r="R235" s="29"/>
      <c r="S235" s="29"/>
      <c r="T235" s="34"/>
      <c r="U235" s="29"/>
      <c r="AE235" s="12">
        <f t="shared" si="105"/>
        <v>-1</v>
      </c>
      <c r="AF235" s="9">
        <f t="shared" si="106"/>
        <v>191</v>
      </c>
      <c r="AG235" s="24">
        <f t="shared" si="107"/>
        <v>-190</v>
      </c>
      <c r="AH235" s="24">
        <f t="shared" si="107"/>
        <v>-193</v>
      </c>
    </row>
    <row r="236" spans="1:34" ht="12.75">
      <c r="A236" s="30">
        <f t="shared" si="91"/>
        <v>-138</v>
      </c>
      <c r="B236" s="28"/>
      <c r="C236" s="67"/>
      <c r="D236" s="30"/>
      <c r="E236" s="67"/>
      <c r="F236" s="67"/>
      <c r="G236" s="67"/>
      <c r="H236" s="29"/>
      <c r="I236" s="29"/>
      <c r="J236" s="29"/>
      <c r="K236" s="29"/>
      <c r="L236" s="68"/>
      <c r="M236" s="29"/>
      <c r="N236" s="68"/>
      <c r="O236" s="29"/>
      <c r="P236" s="29"/>
      <c r="Q236" s="29"/>
      <c r="R236" s="29"/>
      <c r="S236" s="29"/>
      <c r="T236" s="34"/>
      <c r="U236" s="29"/>
      <c r="AE236" s="12">
        <f t="shared" si="105"/>
        <v>-1</v>
      </c>
      <c r="AF236" s="9">
        <f t="shared" si="106"/>
        <v>192</v>
      </c>
      <c r="AG236" s="24">
        <f t="shared" si="107"/>
        <v>-191</v>
      </c>
      <c r="AH236" s="24">
        <f t="shared" si="107"/>
        <v>-194</v>
      </c>
    </row>
    <row r="237" spans="1:34" ht="12.75">
      <c r="A237" s="30">
        <f t="shared" si="91"/>
        <v>-139</v>
      </c>
      <c r="B237" s="28"/>
      <c r="C237" s="67"/>
      <c r="D237" s="30"/>
      <c r="E237" s="67"/>
      <c r="F237" s="67"/>
      <c r="G237" s="67"/>
      <c r="H237" s="29"/>
      <c r="I237" s="29"/>
      <c r="J237" s="29"/>
      <c r="K237" s="29"/>
      <c r="L237" s="68"/>
      <c r="M237" s="29"/>
      <c r="N237" s="68"/>
      <c r="O237" s="29"/>
      <c r="P237" s="29"/>
      <c r="Q237" s="29"/>
      <c r="R237" s="29"/>
      <c r="S237" s="29"/>
      <c r="T237" s="34"/>
      <c r="U237" s="29"/>
      <c r="AE237" s="12">
        <f t="shared" si="105"/>
        <v>-1</v>
      </c>
      <c r="AF237" s="9">
        <f t="shared" si="106"/>
        <v>193</v>
      </c>
      <c r="AG237" s="24">
        <f t="shared" si="107"/>
        <v>-192</v>
      </c>
      <c r="AH237" s="24">
        <f t="shared" si="107"/>
        <v>-195</v>
      </c>
    </row>
    <row r="238" spans="1:34" ht="12.75">
      <c r="A238" s="30">
        <f t="shared" si="91"/>
        <v>-140</v>
      </c>
      <c r="B238" s="28"/>
      <c r="C238" s="67"/>
      <c r="D238" s="30"/>
      <c r="E238" s="67"/>
      <c r="F238" s="67"/>
      <c r="G238" s="67"/>
      <c r="H238" s="29"/>
      <c r="I238" s="29"/>
      <c r="J238" s="29"/>
      <c r="K238" s="29"/>
      <c r="L238" s="68"/>
      <c r="M238" s="29"/>
      <c r="N238" s="68"/>
      <c r="O238" s="29"/>
      <c r="P238" s="29"/>
      <c r="Q238" s="29"/>
      <c r="R238" s="29"/>
      <c r="S238" s="29"/>
      <c r="T238" s="34"/>
      <c r="U238" s="29"/>
      <c r="AE238" s="12">
        <f t="shared" si="105"/>
        <v>-1</v>
      </c>
      <c r="AF238" s="9">
        <f t="shared" si="106"/>
        <v>194</v>
      </c>
      <c r="AG238" s="24">
        <f t="shared" si="107"/>
        <v>-193</v>
      </c>
      <c r="AH238" s="24">
        <f t="shared" si="107"/>
        <v>-196</v>
      </c>
    </row>
    <row r="239" spans="1:34" ht="12.75">
      <c r="A239" s="30">
        <f t="shared" si="91"/>
        <v>-141</v>
      </c>
      <c r="B239" s="28"/>
      <c r="C239" s="67"/>
      <c r="D239" s="30"/>
      <c r="E239" s="67"/>
      <c r="F239" s="67"/>
      <c r="G239" s="67"/>
      <c r="H239" s="29"/>
      <c r="I239" s="29"/>
      <c r="J239" s="29"/>
      <c r="K239" s="29"/>
      <c r="L239" s="68"/>
      <c r="M239" s="29"/>
      <c r="N239" s="68"/>
      <c r="O239" s="29"/>
      <c r="P239" s="29"/>
      <c r="Q239" s="29"/>
      <c r="R239" s="29"/>
      <c r="S239" s="29"/>
      <c r="T239" s="34"/>
      <c r="U239" s="29"/>
      <c r="AE239" s="12">
        <f t="shared" si="105"/>
        <v>-1</v>
      </c>
      <c r="AF239" s="9">
        <f t="shared" si="106"/>
        <v>195</v>
      </c>
      <c r="AG239" s="24">
        <f t="shared" si="107"/>
        <v>-194</v>
      </c>
      <c r="AH239" s="24">
        <f t="shared" si="107"/>
        <v>-197</v>
      </c>
    </row>
    <row r="240" spans="1:34" ht="12.75">
      <c r="A240" s="30">
        <f t="shared" si="91"/>
        <v>-142</v>
      </c>
      <c r="B240" s="28"/>
      <c r="C240" s="67"/>
      <c r="D240" s="30"/>
      <c r="E240" s="67"/>
      <c r="F240" s="67"/>
      <c r="G240" s="67"/>
      <c r="H240" s="29"/>
      <c r="I240" s="29"/>
      <c r="J240" s="29"/>
      <c r="K240" s="29"/>
      <c r="L240" s="68"/>
      <c r="M240" s="29"/>
      <c r="N240" s="68"/>
      <c r="O240" s="29"/>
      <c r="P240" s="29"/>
      <c r="Q240" s="29"/>
      <c r="R240" s="29"/>
      <c r="S240" s="29"/>
      <c r="T240" s="34"/>
      <c r="U240" s="29"/>
      <c r="AE240" s="12">
        <f t="shared" si="105"/>
        <v>-1</v>
      </c>
      <c r="AF240" s="9">
        <f t="shared" si="106"/>
        <v>196</v>
      </c>
      <c r="AG240" s="24">
        <f t="shared" si="107"/>
        <v>-195</v>
      </c>
      <c r="AH240" s="24">
        <f t="shared" si="107"/>
        <v>-198</v>
      </c>
    </row>
    <row r="241" spans="1:34" ht="12.75">
      <c r="A241" s="30">
        <f t="shared" si="91"/>
        <v>-143</v>
      </c>
      <c r="B241" s="28"/>
      <c r="C241" s="67"/>
      <c r="D241" s="30"/>
      <c r="E241" s="67"/>
      <c r="F241" s="67"/>
      <c r="G241" s="67"/>
      <c r="H241" s="29"/>
      <c r="I241" s="29"/>
      <c r="J241" s="29"/>
      <c r="K241" s="29"/>
      <c r="L241" s="68"/>
      <c r="M241" s="29"/>
      <c r="N241" s="68"/>
      <c r="O241" s="29"/>
      <c r="P241" s="29"/>
      <c r="Q241" s="29"/>
      <c r="R241" s="29"/>
      <c r="S241" s="29"/>
      <c r="T241" s="34"/>
      <c r="U241" s="29"/>
      <c r="AE241" s="12">
        <f t="shared" si="105"/>
        <v>-1</v>
      </c>
      <c r="AF241" s="9">
        <f t="shared" si="106"/>
        <v>197</v>
      </c>
      <c r="AG241" s="24">
        <f t="shared" si="107"/>
        <v>-196</v>
      </c>
      <c r="AH241" s="24">
        <f t="shared" si="107"/>
        <v>-199</v>
      </c>
    </row>
    <row r="242" spans="1:34" ht="12.75">
      <c r="A242" s="30">
        <f t="shared" si="91"/>
        <v>-144</v>
      </c>
      <c r="B242" s="28"/>
      <c r="C242" s="67"/>
      <c r="D242" s="30"/>
      <c r="E242" s="67"/>
      <c r="F242" s="67"/>
      <c r="G242" s="67"/>
      <c r="H242" s="29"/>
      <c r="I242" s="29"/>
      <c r="J242" s="29"/>
      <c r="K242" s="29"/>
      <c r="L242" s="68"/>
      <c r="M242" s="29"/>
      <c r="N242" s="68"/>
      <c r="O242" s="29"/>
      <c r="P242" s="29"/>
      <c r="Q242" s="29"/>
      <c r="R242" s="29"/>
      <c r="S242" s="29"/>
      <c r="T242" s="34"/>
      <c r="U242" s="29"/>
      <c r="AE242" s="12">
        <f t="shared" si="105"/>
        <v>-1</v>
      </c>
      <c r="AF242" s="9">
        <f t="shared" si="106"/>
        <v>198</v>
      </c>
      <c r="AG242" s="24">
        <f t="shared" si="107"/>
        <v>-197</v>
      </c>
      <c r="AH242" s="24">
        <f t="shared" si="107"/>
        <v>-200</v>
      </c>
    </row>
    <row r="243" spans="1:34" ht="12.75">
      <c r="A243" s="30">
        <f t="shared" si="91"/>
        <v>-145</v>
      </c>
      <c r="B243" s="28"/>
      <c r="C243" s="67"/>
      <c r="D243" s="30"/>
      <c r="E243" s="67"/>
      <c r="F243" s="67"/>
      <c r="G243" s="67"/>
      <c r="H243" s="29"/>
      <c r="I243" s="29"/>
      <c r="J243" s="29"/>
      <c r="K243" s="29"/>
      <c r="L243" s="68"/>
      <c r="M243" s="29"/>
      <c r="N243" s="68"/>
      <c r="O243" s="29"/>
      <c r="P243" s="29"/>
      <c r="Q243" s="29"/>
      <c r="R243" s="29"/>
      <c r="S243" s="29"/>
      <c r="T243" s="34"/>
      <c r="U243" s="29"/>
      <c r="AE243" s="12">
        <f t="shared" si="105"/>
        <v>-1</v>
      </c>
      <c r="AF243" s="9">
        <f t="shared" si="106"/>
        <v>199</v>
      </c>
      <c r="AG243" s="24">
        <f t="shared" si="107"/>
        <v>-198</v>
      </c>
      <c r="AH243" s="24">
        <f t="shared" si="107"/>
        <v>-201</v>
      </c>
    </row>
    <row r="244" spans="1:34" ht="12.75">
      <c r="A244" s="30">
        <f t="shared" si="91"/>
        <v>-146</v>
      </c>
      <c r="B244" s="28"/>
      <c r="C244" s="67"/>
      <c r="D244" s="30"/>
      <c r="E244" s="67"/>
      <c r="F244" s="67"/>
      <c r="G244" s="67"/>
      <c r="H244" s="29"/>
      <c r="I244" s="29"/>
      <c r="J244" s="29"/>
      <c r="K244" s="29"/>
      <c r="L244" s="68"/>
      <c r="M244" s="29"/>
      <c r="N244" s="68"/>
      <c r="O244" s="29"/>
      <c r="P244" s="29"/>
      <c r="Q244" s="29"/>
      <c r="R244" s="29"/>
      <c r="S244" s="29"/>
      <c r="T244" s="34"/>
      <c r="U244" s="29"/>
      <c r="AE244" s="12">
        <f t="shared" si="105"/>
        <v>-1</v>
      </c>
      <c r="AF244" s="9">
        <f t="shared" si="106"/>
        <v>200</v>
      </c>
      <c r="AG244" s="24">
        <f t="shared" si="107"/>
        <v>-199</v>
      </c>
      <c r="AH244" s="24">
        <f t="shared" si="107"/>
        <v>-202</v>
      </c>
    </row>
    <row r="245" spans="1:34" ht="12.75">
      <c r="A245" s="30">
        <f t="shared" si="91"/>
        <v>-147</v>
      </c>
      <c r="B245" s="28"/>
      <c r="C245" s="67"/>
      <c r="D245" s="30"/>
      <c r="E245" s="67"/>
      <c r="F245" s="67"/>
      <c r="G245" s="67"/>
      <c r="H245" s="29"/>
      <c r="I245" s="29"/>
      <c r="J245" s="29"/>
      <c r="K245" s="29"/>
      <c r="L245" s="68"/>
      <c r="M245" s="29"/>
      <c r="N245" s="68"/>
      <c r="O245" s="29"/>
      <c r="P245" s="29"/>
      <c r="Q245" s="29"/>
      <c r="R245" s="29"/>
      <c r="S245" s="29"/>
      <c r="T245" s="34"/>
      <c r="U245" s="29"/>
      <c r="AE245" s="12">
        <f t="shared" si="105"/>
        <v>-1</v>
      </c>
      <c r="AF245" s="9">
        <f t="shared" si="106"/>
        <v>201</v>
      </c>
      <c r="AG245" s="24">
        <f t="shared" si="107"/>
        <v>-200</v>
      </c>
      <c r="AH245" s="24">
        <f t="shared" si="107"/>
        <v>-203</v>
      </c>
    </row>
    <row r="246" spans="1:34" ht="12.75">
      <c r="A246" s="30">
        <f t="shared" si="91"/>
        <v>-148</v>
      </c>
      <c r="B246" s="28"/>
      <c r="C246" s="67"/>
      <c r="D246" s="30"/>
      <c r="E246" s="67"/>
      <c r="F246" s="67"/>
      <c r="G246" s="67"/>
      <c r="H246" s="29"/>
      <c r="I246" s="29"/>
      <c r="J246" s="29"/>
      <c r="K246" s="29"/>
      <c r="L246" s="68"/>
      <c r="M246" s="29"/>
      <c r="N246" s="68"/>
      <c r="O246" s="29"/>
      <c r="P246" s="29"/>
      <c r="Q246" s="29"/>
      <c r="R246" s="29"/>
      <c r="S246" s="29"/>
      <c r="T246" s="34"/>
      <c r="U246" s="29"/>
      <c r="AE246" s="12">
        <f t="shared" si="105"/>
        <v>-1</v>
      </c>
      <c r="AF246" s="9">
        <f t="shared" si="106"/>
        <v>202</v>
      </c>
      <c r="AG246" s="24">
        <f t="shared" si="107"/>
        <v>-201</v>
      </c>
      <c r="AH246" s="24">
        <f t="shared" si="107"/>
        <v>-204</v>
      </c>
    </row>
    <row r="247" spans="1:34" ht="12.75">
      <c r="A247" s="30">
        <f t="shared" si="91"/>
        <v>-149</v>
      </c>
      <c r="B247" s="28"/>
      <c r="C247" s="67"/>
      <c r="D247" s="30"/>
      <c r="E247" s="67"/>
      <c r="F247" s="67"/>
      <c r="G247" s="67"/>
      <c r="H247" s="29"/>
      <c r="I247" s="29"/>
      <c r="J247" s="29"/>
      <c r="K247" s="29"/>
      <c r="L247" s="68"/>
      <c r="M247" s="29"/>
      <c r="N247" s="68"/>
      <c r="O247" s="29"/>
      <c r="P247" s="29"/>
      <c r="Q247" s="29"/>
      <c r="R247" s="29"/>
      <c r="S247" s="29"/>
      <c r="T247" s="34"/>
      <c r="U247" s="29"/>
      <c r="AE247" s="12">
        <f t="shared" si="105"/>
        <v>-1</v>
      </c>
      <c r="AF247" s="9">
        <f t="shared" si="106"/>
        <v>203</v>
      </c>
      <c r="AG247" s="24">
        <f t="shared" si="107"/>
        <v>-202</v>
      </c>
      <c r="AH247" s="24">
        <f t="shared" si="107"/>
        <v>-205</v>
      </c>
    </row>
    <row r="248" spans="1:34" ht="12.75">
      <c r="A248" s="30">
        <f t="shared" si="91"/>
        <v>-150</v>
      </c>
      <c r="B248" s="28"/>
      <c r="C248" s="67"/>
      <c r="D248" s="30"/>
      <c r="E248" s="67"/>
      <c r="F248" s="67"/>
      <c r="G248" s="67"/>
      <c r="H248" s="29"/>
      <c r="I248" s="29"/>
      <c r="J248" s="29"/>
      <c r="K248" s="29"/>
      <c r="L248" s="68"/>
      <c r="M248" s="29"/>
      <c r="N248" s="68"/>
      <c r="O248" s="29"/>
      <c r="P248" s="29"/>
      <c r="Q248" s="29"/>
      <c r="R248" s="29"/>
      <c r="S248" s="29"/>
      <c r="T248" s="34"/>
      <c r="U248" s="29"/>
      <c r="AE248" s="12">
        <f t="shared" si="105"/>
        <v>-1</v>
      </c>
      <c r="AF248" s="9">
        <f t="shared" si="106"/>
        <v>204</v>
      </c>
      <c r="AG248" s="24">
        <f t="shared" si="107"/>
        <v>-203</v>
      </c>
      <c r="AH248" s="24">
        <f t="shared" si="107"/>
        <v>-206</v>
      </c>
    </row>
    <row r="249" spans="1:34" ht="12.75">
      <c r="A249" s="30">
        <f t="shared" si="91"/>
        <v>-151</v>
      </c>
      <c r="B249" s="28"/>
      <c r="C249" s="67"/>
      <c r="D249" s="30"/>
      <c r="E249" s="67"/>
      <c r="F249" s="67"/>
      <c r="G249" s="67"/>
      <c r="H249" s="29"/>
      <c r="I249" s="29"/>
      <c r="J249" s="29"/>
      <c r="K249" s="29"/>
      <c r="L249" s="68"/>
      <c r="M249" s="29"/>
      <c r="N249" s="68"/>
      <c r="O249" s="29"/>
      <c r="P249" s="29"/>
      <c r="Q249" s="29"/>
      <c r="R249" s="29"/>
      <c r="S249" s="29"/>
      <c r="T249" s="34"/>
      <c r="U249" s="29"/>
      <c r="AE249" s="12">
        <f t="shared" si="105"/>
        <v>-1</v>
      </c>
      <c r="AF249" s="9">
        <f t="shared" si="106"/>
        <v>205</v>
      </c>
      <c r="AG249" s="24">
        <f aca="true" t="shared" si="108" ref="AG249:AH264">AG248-1</f>
        <v>-204</v>
      </c>
      <c r="AH249" s="24">
        <f t="shared" si="108"/>
        <v>-207</v>
      </c>
    </row>
    <row r="250" spans="1:34" ht="12.75">
      <c r="A250" s="30">
        <f t="shared" si="91"/>
        <v>-152</v>
      </c>
      <c r="B250" s="28"/>
      <c r="C250" s="67"/>
      <c r="D250" s="30"/>
      <c r="E250" s="67"/>
      <c r="F250" s="67"/>
      <c r="G250" s="67"/>
      <c r="H250" s="29"/>
      <c r="I250" s="29"/>
      <c r="J250" s="29"/>
      <c r="K250" s="29"/>
      <c r="L250" s="68"/>
      <c r="M250" s="29"/>
      <c r="N250" s="68"/>
      <c r="O250" s="29"/>
      <c r="P250" s="29"/>
      <c r="Q250" s="29"/>
      <c r="R250" s="29"/>
      <c r="S250" s="29"/>
      <c r="T250" s="34"/>
      <c r="U250" s="29"/>
      <c r="AE250" s="12">
        <f t="shared" si="105"/>
        <v>-1</v>
      </c>
      <c r="AF250" s="9">
        <f t="shared" si="106"/>
        <v>206</v>
      </c>
      <c r="AG250" s="24">
        <f t="shared" si="108"/>
        <v>-205</v>
      </c>
      <c r="AH250" s="24">
        <f t="shared" si="108"/>
        <v>-208</v>
      </c>
    </row>
    <row r="251" spans="1:34" ht="12.75">
      <c r="A251" s="30">
        <f t="shared" si="91"/>
        <v>-153</v>
      </c>
      <c r="B251" s="28"/>
      <c r="C251" s="67"/>
      <c r="D251" s="30"/>
      <c r="E251" s="67"/>
      <c r="F251" s="67"/>
      <c r="G251" s="67"/>
      <c r="H251" s="29"/>
      <c r="I251" s="29"/>
      <c r="J251" s="29"/>
      <c r="K251" s="29"/>
      <c r="L251" s="68"/>
      <c r="M251" s="29"/>
      <c r="N251" s="68"/>
      <c r="O251" s="29"/>
      <c r="P251" s="29"/>
      <c r="Q251" s="29"/>
      <c r="R251" s="29"/>
      <c r="S251" s="29"/>
      <c r="T251" s="34"/>
      <c r="U251" s="29"/>
      <c r="AE251" s="12">
        <f t="shared" si="105"/>
        <v>-1</v>
      </c>
      <c r="AF251" s="9">
        <f t="shared" si="106"/>
        <v>207</v>
      </c>
      <c r="AG251" s="24">
        <f t="shared" si="108"/>
        <v>-206</v>
      </c>
      <c r="AH251" s="24">
        <f t="shared" si="108"/>
        <v>-209</v>
      </c>
    </row>
    <row r="252" spans="1:34" ht="12.75">
      <c r="A252" s="30">
        <f t="shared" si="91"/>
        <v>-154</v>
      </c>
      <c r="B252" s="28"/>
      <c r="C252" s="67"/>
      <c r="D252" s="30"/>
      <c r="E252" s="67"/>
      <c r="F252" s="67"/>
      <c r="G252" s="67"/>
      <c r="H252" s="29"/>
      <c r="I252" s="29"/>
      <c r="J252" s="29"/>
      <c r="K252" s="29"/>
      <c r="L252" s="68"/>
      <c r="M252" s="29"/>
      <c r="N252" s="68"/>
      <c r="O252" s="29"/>
      <c r="P252" s="29"/>
      <c r="Q252" s="29"/>
      <c r="R252" s="29"/>
      <c r="S252" s="29"/>
      <c r="T252" s="34"/>
      <c r="U252" s="29"/>
      <c r="AE252" s="12">
        <f t="shared" si="105"/>
        <v>-1</v>
      </c>
      <c r="AF252" s="9">
        <f t="shared" si="106"/>
        <v>208</v>
      </c>
      <c r="AG252" s="24">
        <f t="shared" si="108"/>
        <v>-207</v>
      </c>
      <c r="AH252" s="24">
        <f t="shared" si="108"/>
        <v>-210</v>
      </c>
    </row>
    <row r="253" spans="1:34" ht="12.75">
      <c r="A253" s="30">
        <f t="shared" si="91"/>
        <v>-155</v>
      </c>
      <c r="B253" s="28"/>
      <c r="C253" s="67"/>
      <c r="D253" s="30"/>
      <c r="E253" s="67"/>
      <c r="F253" s="67"/>
      <c r="G253" s="67"/>
      <c r="H253" s="29"/>
      <c r="I253" s="29"/>
      <c r="J253" s="29"/>
      <c r="K253" s="29"/>
      <c r="L253" s="68"/>
      <c r="M253" s="29"/>
      <c r="N253" s="68"/>
      <c r="O253" s="29"/>
      <c r="P253" s="29"/>
      <c r="Q253" s="29"/>
      <c r="R253" s="29"/>
      <c r="S253" s="29"/>
      <c r="T253" s="34"/>
      <c r="U253" s="29"/>
      <c r="AE253" s="12">
        <f t="shared" si="105"/>
        <v>-1</v>
      </c>
      <c r="AF253" s="9">
        <f t="shared" si="106"/>
        <v>209</v>
      </c>
      <c r="AG253" s="24">
        <f t="shared" si="108"/>
        <v>-208</v>
      </c>
      <c r="AH253" s="24">
        <f t="shared" si="108"/>
        <v>-211</v>
      </c>
    </row>
    <row r="254" spans="1:34" ht="12.75">
      <c r="A254" s="30">
        <f t="shared" si="91"/>
        <v>-156</v>
      </c>
      <c r="B254" s="28"/>
      <c r="C254" s="67"/>
      <c r="D254" s="30"/>
      <c r="E254" s="67"/>
      <c r="F254" s="67"/>
      <c r="G254" s="67"/>
      <c r="H254" s="29"/>
      <c r="I254" s="29"/>
      <c r="J254" s="29"/>
      <c r="K254" s="29"/>
      <c r="L254" s="68"/>
      <c r="M254" s="29"/>
      <c r="N254" s="68"/>
      <c r="O254" s="29"/>
      <c r="P254" s="29"/>
      <c r="Q254" s="29"/>
      <c r="R254" s="29"/>
      <c r="S254" s="29"/>
      <c r="T254" s="34"/>
      <c r="U254" s="29"/>
      <c r="AE254" s="12">
        <f t="shared" si="105"/>
        <v>-1</v>
      </c>
      <c r="AF254" s="9">
        <f t="shared" si="106"/>
        <v>210</v>
      </c>
      <c r="AG254" s="24">
        <f t="shared" si="108"/>
        <v>-209</v>
      </c>
      <c r="AH254" s="24">
        <f t="shared" si="108"/>
        <v>-212</v>
      </c>
    </row>
    <row r="255" spans="1:34" ht="12.75">
      <c r="A255" s="30">
        <f t="shared" si="91"/>
        <v>-157</v>
      </c>
      <c r="B255" s="28"/>
      <c r="C255" s="67"/>
      <c r="D255" s="30"/>
      <c r="E255" s="67"/>
      <c r="F255" s="67"/>
      <c r="G255" s="67"/>
      <c r="H255" s="29"/>
      <c r="I255" s="29"/>
      <c r="J255" s="29"/>
      <c r="K255" s="29"/>
      <c r="L255" s="68"/>
      <c r="M255" s="29"/>
      <c r="N255" s="68"/>
      <c r="O255" s="29"/>
      <c r="P255" s="29"/>
      <c r="Q255" s="29"/>
      <c r="R255" s="29"/>
      <c r="S255" s="29"/>
      <c r="T255" s="34"/>
      <c r="U255" s="29"/>
      <c r="AE255" s="12">
        <f t="shared" si="105"/>
        <v>-1</v>
      </c>
      <c r="AF255" s="9">
        <f t="shared" si="106"/>
        <v>211</v>
      </c>
      <c r="AG255" s="24">
        <f t="shared" si="108"/>
        <v>-210</v>
      </c>
      <c r="AH255" s="24">
        <f t="shared" si="108"/>
        <v>-213</v>
      </c>
    </row>
    <row r="256" spans="1:34" ht="12.75">
      <c r="A256" s="30">
        <f t="shared" si="91"/>
        <v>-158</v>
      </c>
      <c r="B256" s="28"/>
      <c r="C256" s="67"/>
      <c r="D256" s="30"/>
      <c r="E256" s="67"/>
      <c r="F256" s="67"/>
      <c r="G256" s="67"/>
      <c r="H256" s="29"/>
      <c r="I256" s="29"/>
      <c r="J256" s="29"/>
      <c r="K256" s="29"/>
      <c r="L256" s="68"/>
      <c r="M256" s="29"/>
      <c r="N256" s="68"/>
      <c r="O256" s="29"/>
      <c r="P256" s="29"/>
      <c r="Q256" s="29"/>
      <c r="R256" s="29"/>
      <c r="S256" s="29"/>
      <c r="T256" s="34"/>
      <c r="U256" s="29"/>
      <c r="AE256" s="12">
        <f t="shared" si="105"/>
        <v>-1</v>
      </c>
      <c r="AF256" s="9">
        <f t="shared" si="106"/>
        <v>212</v>
      </c>
      <c r="AG256" s="24">
        <f t="shared" si="108"/>
        <v>-211</v>
      </c>
      <c r="AH256" s="24">
        <f t="shared" si="108"/>
        <v>-214</v>
      </c>
    </row>
    <row r="257" spans="1:34" ht="12.75">
      <c r="A257" s="30">
        <f t="shared" si="91"/>
        <v>-159</v>
      </c>
      <c r="B257" s="28"/>
      <c r="C257" s="67"/>
      <c r="D257" s="30"/>
      <c r="E257" s="67"/>
      <c r="F257" s="67"/>
      <c r="G257" s="67"/>
      <c r="H257" s="29"/>
      <c r="I257" s="29"/>
      <c r="J257" s="29"/>
      <c r="K257" s="29"/>
      <c r="L257" s="68"/>
      <c r="M257" s="29"/>
      <c r="N257" s="68"/>
      <c r="O257" s="29"/>
      <c r="P257" s="29"/>
      <c r="Q257" s="29"/>
      <c r="R257" s="29"/>
      <c r="S257" s="29"/>
      <c r="T257" s="34"/>
      <c r="U257" s="29"/>
      <c r="AE257" s="12">
        <f t="shared" si="105"/>
        <v>-1</v>
      </c>
      <c r="AF257" s="9">
        <f t="shared" si="106"/>
        <v>213</v>
      </c>
      <c r="AG257" s="24">
        <f t="shared" si="108"/>
        <v>-212</v>
      </c>
      <c r="AH257" s="24">
        <f t="shared" si="108"/>
        <v>-215</v>
      </c>
    </row>
    <row r="258" spans="1:34" ht="12.75">
      <c r="A258" s="30">
        <f t="shared" si="91"/>
        <v>-160</v>
      </c>
      <c r="B258" s="28"/>
      <c r="C258" s="67"/>
      <c r="D258" s="30"/>
      <c r="E258" s="67"/>
      <c r="F258" s="67"/>
      <c r="G258" s="67"/>
      <c r="H258" s="29"/>
      <c r="I258" s="29"/>
      <c r="J258" s="29"/>
      <c r="K258" s="29"/>
      <c r="L258" s="68"/>
      <c r="M258" s="29"/>
      <c r="N258" s="68"/>
      <c r="O258" s="29"/>
      <c r="P258" s="29"/>
      <c r="Q258" s="29"/>
      <c r="R258" s="29"/>
      <c r="S258" s="29"/>
      <c r="T258" s="34"/>
      <c r="U258" s="29"/>
      <c r="AE258" s="12">
        <f t="shared" si="105"/>
        <v>-1</v>
      </c>
      <c r="AF258" s="9">
        <f t="shared" si="106"/>
        <v>214</v>
      </c>
      <c r="AG258" s="24">
        <f t="shared" si="108"/>
        <v>-213</v>
      </c>
      <c r="AH258" s="24">
        <f t="shared" si="108"/>
        <v>-216</v>
      </c>
    </row>
    <row r="259" spans="1:34" ht="12.75">
      <c r="A259" s="30">
        <f t="shared" si="91"/>
        <v>-161</v>
      </c>
      <c r="B259" s="28"/>
      <c r="C259" s="67"/>
      <c r="D259" s="30"/>
      <c r="E259" s="67"/>
      <c r="F259" s="67"/>
      <c r="G259" s="67"/>
      <c r="H259" s="29"/>
      <c r="I259" s="29"/>
      <c r="J259" s="29"/>
      <c r="K259" s="29"/>
      <c r="L259" s="68"/>
      <c r="M259" s="29"/>
      <c r="N259" s="68"/>
      <c r="O259" s="29"/>
      <c r="P259" s="29"/>
      <c r="Q259" s="29"/>
      <c r="R259" s="29"/>
      <c r="S259" s="29"/>
      <c r="T259" s="34"/>
      <c r="U259" s="29"/>
      <c r="AE259" s="12">
        <f t="shared" si="105"/>
        <v>-1</v>
      </c>
      <c r="AF259" s="9">
        <f t="shared" si="106"/>
        <v>215</v>
      </c>
      <c r="AG259" s="24">
        <f t="shared" si="108"/>
        <v>-214</v>
      </c>
      <c r="AH259" s="24">
        <f t="shared" si="108"/>
        <v>-217</v>
      </c>
    </row>
    <row r="260" spans="1:34" ht="12.75">
      <c r="A260" s="30">
        <f t="shared" si="91"/>
        <v>-162</v>
      </c>
      <c r="B260" s="28"/>
      <c r="C260" s="67"/>
      <c r="D260" s="30"/>
      <c r="E260" s="67"/>
      <c r="F260" s="67"/>
      <c r="G260" s="67"/>
      <c r="H260" s="29"/>
      <c r="I260" s="29"/>
      <c r="J260" s="29"/>
      <c r="K260" s="29"/>
      <c r="L260" s="68"/>
      <c r="M260" s="29"/>
      <c r="N260" s="68"/>
      <c r="O260" s="29"/>
      <c r="P260" s="29"/>
      <c r="Q260" s="29"/>
      <c r="R260" s="29"/>
      <c r="S260" s="29"/>
      <c r="T260" s="34"/>
      <c r="U260" s="29"/>
      <c r="AE260" s="12">
        <f t="shared" si="105"/>
        <v>-1</v>
      </c>
      <c r="AF260" s="9">
        <f t="shared" si="106"/>
        <v>216</v>
      </c>
      <c r="AG260" s="24">
        <f t="shared" si="108"/>
        <v>-215</v>
      </c>
      <c r="AH260" s="24">
        <f t="shared" si="108"/>
        <v>-218</v>
      </c>
    </row>
    <row r="261" spans="1:34" ht="12.75">
      <c r="A261" s="30">
        <f t="shared" si="91"/>
        <v>-163</v>
      </c>
      <c r="B261" s="28"/>
      <c r="C261" s="67"/>
      <c r="D261" s="30"/>
      <c r="E261" s="67"/>
      <c r="F261" s="67"/>
      <c r="G261" s="67"/>
      <c r="H261" s="29"/>
      <c r="I261" s="29"/>
      <c r="J261" s="29"/>
      <c r="K261" s="29"/>
      <c r="L261" s="68"/>
      <c r="M261" s="29"/>
      <c r="N261" s="68"/>
      <c r="O261" s="29"/>
      <c r="P261" s="29"/>
      <c r="Q261" s="29"/>
      <c r="R261" s="29"/>
      <c r="S261" s="29"/>
      <c r="T261" s="34"/>
      <c r="U261" s="29"/>
      <c r="AE261" s="12">
        <f t="shared" si="105"/>
        <v>-1</v>
      </c>
      <c r="AF261" s="9">
        <f t="shared" si="106"/>
        <v>217</v>
      </c>
      <c r="AG261" s="24">
        <f t="shared" si="108"/>
        <v>-216</v>
      </c>
      <c r="AH261" s="24">
        <f t="shared" si="108"/>
        <v>-219</v>
      </c>
    </row>
    <row r="262" spans="1:34" ht="12.75">
      <c r="A262" s="30">
        <f t="shared" si="91"/>
        <v>-164</v>
      </c>
      <c r="B262" s="28"/>
      <c r="C262" s="67"/>
      <c r="D262" s="30"/>
      <c r="E262" s="67"/>
      <c r="F262" s="67"/>
      <c r="G262" s="67"/>
      <c r="H262" s="29"/>
      <c r="I262" s="29"/>
      <c r="J262" s="29"/>
      <c r="K262" s="29"/>
      <c r="L262" s="68"/>
      <c r="M262" s="29"/>
      <c r="N262" s="68"/>
      <c r="O262" s="29"/>
      <c r="P262" s="29"/>
      <c r="Q262" s="29"/>
      <c r="R262" s="29"/>
      <c r="S262" s="29"/>
      <c r="T262" s="34"/>
      <c r="U262" s="29"/>
      <c r="AE262" s="12">
        <f t="shared" si="105"/>
        <v>-1</v>
      </c>
      <c r="AF262" s="9">
        <f t="shared" si="106"/>
        <v>218</v>
      </c>
      <c r="AG262" s="24">
        <f t="shared" si="108"/>
        <v>-217</v>
      </c>
      <c r="AH262" s="24">
        <f t="shared" si="108"/>
        <v>-220</v>
      </c>
    </row>
    <row r="263" spans="1:34" ht="12.75">
      <c r="A263" s="30">
        <f t="shared" si="91"/>
        <v>-165</v>
      </c>
      <c r="B263" s="28"/>
      <c r="C263" s="67"/>
      <c r="D263" s="30"/>
      <c r="E263" s="67"/>
      <c r="F263" s="67"/>
      <c r="G263" s="67"/>
      <c r="H263" s="29"/>
      <c r="I263" s="29"/>
      <c r="J263" s="29"/>
      <c r="K263" s="29"/>
      <c r="L263" s="68"/>
      <c r="M263" s="29"/>
      <c r="N263" s="68"/>
      <c r="O263" s="29"/>
      <c r="P263" s="29"/>
      <c r="Q263" s="29"/>
      <c r="R263" s="29"/>
      <c r="S263" s="29"/>
      <c r="T263" s="34"/>
      <c r="U263" s="29"/>
      <c r="AE263" s="12">
        <f t="shared" si="105"/>
        <v>-1</v>
      </c>
      <c r="AF263" s="9">
        <f t="shared" si="106"/>
        <v>219</v>
      </c>
      <c r="AG263" s="24">
        <f t="shared" si="108"/>
        <v>-218</v>
      </c>
      <c r="AH263" s="24">
        <f t="shared" si="108"/>
        <v>-221</v>
      </c>
    </row>
    <row r="264" spans="1:34" ht="12.75">
      <c r="A264" s="30">
        <f t="shared" si="91"/>
        <v>-166</v>
      </c>
      <c r="B264" s="28"/>
      <c r="C264" s="67"/>
      <c r="D264" s="30"/>
      <c r="E264" s="67"/>
      <c r="F264" s="67"/>
      <c r="G264" s="67"/>
      <c r="H264" s="29"/>
      <c r="I264" s="29"/>
      <c r="J264" s="29"/>
      <c r="K264" s="29"/>
      <c r="L264" s="68"/>
      <c r="M264" s="29"/>
      <c r="N264" s="68"/>
      <c r="O264" s="29"/>
      <c r="P264" s="29"/>
      <c r="Q264" s="29"/>
      <c r="R264" s="29"/>
      <c r="S264" s="29"/>
      <c r="T264" s="34"/>
      <c r="U264" s="29"/>
      <c r="AE264" s="12">
        <f t="shared" si="105"/>
        <v>-1</v>
      </c>
      <c r="AF264" s="9">
        <f t="shared" si="106"/>
        <v>220</v>
      </c>
      <c r="AG264" s="24">
        <f t="shared" si="108"/>
        <v>-219</v>
      </c>
      <c r="AH264" s="24">
        <f t="shared" si="108"/>
        <v>-222</v>
      </c>
    </row>
    <row r="265" spans="1:34" ht="12.75">
      <c r="A265" s="30">
        <f t="shared" si="91"/>
        <v>-167</v>
      </c>
      <c r="B265" s="28"/>
      <c r="C265" s="67"/>
      <c r="D265" s="30"/>
      <c r="E265" s="67"/>
      <c r="F265" s="67"/>
      <c r="G265" s="67"/>
      <c r="H265" s="29"/>
      <c r="I265" s="29"/>
      <c r="J265" s="29"/>
      <c r="K265" s="29"/>
      <c r="L265" s="68"/>
      <c r="M265" s="29"/>
      <c r="N265" s="68"/>
      <c r="O265" s="29"/>
      <c r="P265" s="29"/>
      <c r="Q265" s="29"/>
      <c r="R265" s="29"/>
      <c r="S265" s="29"/>
      <c r="T265" s="34"/>
      <c r="U265" s="29"/>
      <c r="AE265" s="12">
        <f t="shared" si="105"/>
        <v>-1</v>
      </c>
      <c r="AF265" s="9">
        <f t="shared" si="106"/>
        <v>221</v>
      </c>
      <c r="AG265" s="24">
        <f aca="true" t="shared" si="109" ref="AG265:AH280">AG264-1</f>
        <v>-220</v>
      </c>
      <c r="AH265" s="24">
        <f t="shared" si="109"/>
        <v>-223</v>
      </c>
    </row>
    <row r="266" spans="1:34" ht="12.75">
      <c r="A266" s="30">
        <f t="shared" si="91"/>
        <v>-168</v>
      </c>
      <c r="B266" s="28"/>
      <c r="C266" s="67"/>
      <c r="D266" s="30"/>
      <c r="E266" s="67"/>
      <c r="F266" s="67"/>
      <c r="G266" s="67"/>
      <c r="H266" s="29"/>
      <c r="I266" s="29"/>
      <c r="J266" s="29"/>
      <c r="K266" s="29"/>
      <c r="L266" s="68"/>
      <c r="M266" s="29"/>
      <c r="N266" s="68"/>
      <c r="O266" s="29"/>
      <c r="P266" s="29"/>
      <c r="Q266" s="29"/>
      <c r="R266" s="29"/>
      <c r="S266" s="29"/>
      <c r="T266" s="34"/>
      <c r="U266" s="29"/>
      <c r="AE266" s="12">
        <f t="shared" si="105"/>
        <v>-1</v>
      </c>
      <c r="AF266" s="9">
        <f t="shared" si="106"/>
        <v>222</v>
      </c>
      <c r="AG266" s="24">
        <f t="shared" si="109"/>
        <v>-221</v>
      </c>
      <c r="AH266" s="24">
        <f t="shared" si="109"/>
        <v>-224</v>
      </c>
    </row>
    <row r="267" spans="1:34" ht="12.75">
      <c r="A267" s="30">
        <f t="shared" si="91"/>
        <v>-169</v>
      </c>
      <c r="B267" s="28"/>
      <c r="C267" s="67"/>
      <c r="D267" s="30"/>
      <c r="E267" s="67"/>
      <c r="F267" s="67"/>
      <c r="G267" s="67"/>
      <c r="H267" s="29"/>
      <c r="I267" s="29"/>
      <c r="J267" s="29"/>
      <c r="K267" s="29"/>
      <c r="L267" s="68"/>
      <c r="M267" s="29"/>
      <c r="N267" s="68"/>
      <c r="O267" s="29"/>
      <c r="P267" s="29"/>
      <c r="Q267" s="29"/>
      <c r="R267" s="29"/>
      <c r="S267" s="29"/>
      <c r="T267" s="34"/>
      <c r="U267" s="29"/>
      <c r="AE267" s="12">
        <f t="shared" si="105"/>
        <v>-1</v>
      </c>
      <c r="AF267" s="9">
        <f t="shared" si="106"/>
        <v>223</v>
      </c>
      <c r="AG267" s="24">
        <f t="shared" si="109"/>
        <v>-222</v>
      </c>
      <c r="AH267" s="24">
        <f t="shared" si="109"/>
        <v>-225</v>
      </c>
    </row>
    <row r="268" spans="1:34" ht="12.75">
      <c r="A268" s="30">
        <f t="shared" si="91"/>
        <v>-170</v>
      </c>
      <c r="B268" s="28"/>
      <c r="C268" s="67"/>
      <c r="D268" s="30"/>
      <c r="E268" s="67"/>
      <c r="F268" s="67"/>
      <c r="G268" s="67"/>
      <c r="H268" s="29"/>
      <c r="I268" s="29"/>
      <c r="J268" s="29"/>
      <c r="K268" s="29"/>
      <c r="L268" s="68"/>
      <c r="M268" s="29"/>
      <c r="N268" s="68"/>
      <c r="O268" s="29"/>
      <c r="P268" s="29"/>
      <c r="Q268" s="29"/>
      <c r="R268" s="29"/>
      <c r="S268" s="29"/>
      <c r="T268" s="34"/>
      <c r="U268" s="29"/>
      <c r="AE268" s="12">
        <f t="shared" si="105"/>
        <v>-1</v>
      </c>
      <c r="AF268" s="9">
        <f t="shared" si="106"/>
        <v>224</v>
      </c>
      <c r="AG268" s="24">
        <f t="shared" si="109"/>
        <v>-223</v>
      </c>
      <c r="AH268" s="24">
        <f t="shared" si="109"/>
        <v>-226</v>
      </c>
    </row>
    <row r="269" spans="1:34" ht="12.75">
      <c r="A269" s="30">
        <f t="shared" si="91"/>
        <v>-171</v>
      </c>
      <c r="B269" s="28"/>
      <c r="C269" s="67"/>
      <c r="D269" s="30"/>
      <c r="E269" s="67"/>
      <c r="F269" s="67"/>
      <c r="G269" s="67"/>
      <c r="H269" s="29"/>
      <c r="I269" s="29"/>
      <c r="J269" s="29"/>
      <c r="K269" s="29"/>
      <c r="L269" s="68"/>
      <c r="M269" s="29"/>
      <c r="N269" s="68"/>
      <c r="O269" s="29"/>
      <c r="P269" s="29"/>
      <c r="Q269" s="29"/>
      <c r="R269" s="29"/>
      <c r="S269" s="29"/>
      <c r="T269" s="34"/>
      <c r="U269" s="29"/>
      <c r="AE269" s="12">
        <f t="shared" si="105"/>
        <v>-1</v>
      </c>
      <c r="AF269" s="9">
        <f t="shared" si="106"/>
        <v>225</v>
      </c>
      <c r="AG269" s="24">
        <f t="shared" si="109"/>
        <v>-224</v>
      </c>
      <c r="AH269" s="24">
        <f t="shared" si="109"/>
        <v>-227</v>
      </c>
    </row>
    <row r="270" spans="1:34" ht="12.75">
      <c r="A270" s="30">
        <f t="shared" si="91"/>
        <v>-172</v>
      </c>
      <c r="B270" s="28"/>
      <c r="C270" s="67"/>
      <c r="D270" s="30"/>
      <c r="E270" s="67"/>
      <c r="F270" s="67"/>
      <c r="G270" s="67"/>
      <c r="H270" s="29"/>
      <c r="I270" s="29"/>
      <c r="J270" s="29"/>
      <c r="K270" s="29"/>
      <c r="L270" s="68"/>
      <c r="M270" s="29"/>
      <c r="N270" s="68"/>
      <c r="O270" s="29"/>
      <c r="P270" s="29"/>
      <c r="Q270" s="29"/>
      <c r="R270" s="29"/>
      <c r="S270" s="29"/>
      <c r="T270" s="34"/>
      <c r="U270" s="29"/>
      <c r="AE270" s="12">
        <f t="shared" si="105"/>
        <v>-1</v>
      </c>
      <c r="AF270" s="9">
        <f t="shared" si="106"/>
        <v>226</v>
      </c>
      <c r="AG270" s="24">
        <f t="shared" si="109"/>
        <v>-225</v>
      </c>
      <c r="AH270" s="24">
        <f t="shared" si="109"/>
        <v>-228</v>
      </c>
    </row>
    <row r="271" spans="1:34" ht="12.75">
      <c r="A271" s="30">
        <f t="shared" si="91"/>
        <v>-173</v>
      </c>
      <c r="B271" s="28"/>
      <c r="C271" s="67"/>
      <c r="D271" s="30"/>
      <c r="E271" s="67"/>
      <c r="F271" s="67"/>
      <c r="G271" s="67"/>
      <c r="H271" s="29"/>
      <c r="I271" s="29"/>
      <c r="J271" s="29"/>
      <c r="K271" s="29"/>
      <c r="L271" s="68"/>
      <c r="M271" s="29"/>
      <c r="N271" s="68"/>
      <c r="O271" s="29"/>
      <c r="P271" s="29"/>
      <c r="Q271" s="29"/>
      <c r="R271" s="29"/>
      <c r="S271" s="29"/>
      <c r="T271" s="34"/>
      <c r="U271" s="29"/>
      <c r="AE271" s="12">
        <f t="shared" si="105"/>
        <v>-1</v>
      </c>
      <c r="AF271" s="9">
        <f t="shared" si="106"/>
        <v>227</v>
      </c>
      <c r="AG271" s="24">
        <f t="shared" si="109"/>
        <v>-226</v>
      </c>
      <c r="AH271" s="24">
        <f t="shared" si="109"/>
        <v>-229</v>
      </c>
    </row>
    <row r="272" spans="1:34" ht="12.75">
      <c r="A272" s="30">
        <f t="shared" si="91"/>
        <v>-174</v>
      </c>
      <c r="B272" s="28"/>
      <c r="C272" s="67"/>
      <c r="D272" s="30"/>
      <c r="E272" s="67"/>
      <c r="F272" s="67"/>
      <c r="G272" s="67"/>
      <c r="H272" s="29"/>
      <c r="I272" s="29"/>
      <c r="J272" s="29"/>
      <c r="K272" s="29"/>
      <c r="L272" s="68"/>
      <c r="M272" s="29"/>
      <c r="N272" s="68"/>
      <c r="O272" s="29"/>
      <c r="P272" s="29"/>
      <c r="Q272" s="29"/>
      <c r="R272" s="29"/>
      <c r="S272" s="29"/>
      <c r="T272" s="34"/>
      <c r="U272" s="29"/>
      <c r="AE272" s="12">
        <f t="shared" si="105"/>
        <v>-1</v>
      </c>
      <c r="AF272" s="9">
        <f t="shared" si="106"/>
        <v>228</v>
      </c>
      <c r="AG272" s="24">
        <f t="shared" si="109"/>
        <v>-227</v>
      </c>
      <c r="AH272" s="24">
        <f t="shared" si="109"/>
        <v>-230</v>
      </c>
    </row>
    <row r="273" spans="1:34" ht="12.75">
      <c r="A273" s="30">
        <f t="shared" si="91"/>
        <v>-175</v>
      </c>
      <c r="B273" s="28"/>
      <c r="C273" s="67"/>
      <c r="D273" s="30"/>
      <c r="E273" s="67"/>
      <c r="F273" s="67"/>
      <c r="G273" s="67"/>
      <c r="H273" s="29"/>
      <c r="I273" s="29"/>
      <c r="J273" s="29"/>
      <c r="K273" s="29"/>
      <c r="L273" s="68"/>
      <c r="M273" s="29"/>
      <c r="N273" s="68"/>
      <c r="O273" s="29"/>
      <c r="P273" s="29"/>
      <c r="Q273" s="29"/>
      <c r="R273" s="29"/>
      <c r="S273" s="29"/>
      <c r="T273" s="34"/>
      <c r="U273" s="29"/>
      <c r="AE273" s="12">
        <f t="shared" si="105"/>
        <v>-1</v>
      </c>
      <c r="AF273" s="9">
        <f t="shared" si="106"/>
        <v>229</v>
      </c>
      <c r="AG273" s="24">
        <f t="shared" si="109"/>
        <v>-228</v>
      </c>
      <c r="AH273" s="24">
        <f t="shared" si="109"/>
        <v>-231</v>
      </c>
    </row>
    <row r="274" spans="1:34" ht="12.75">
      <c r="A274" s="30">
        <f t="shared" si="91"/>
        <v>-176</v>
      </c>
      <c r="B274" s="28"/>
      <c r="C274" s="67"/>
      <c r="D274" s="30"/>
      <c r="E274" s="67"/>
      <c r="F274" s="67"/>
      <c r="G274" s="67"/>
      <c r="H274" s="29"/>
      <c r="I274" s="29"/>
      <c r="J274" s="29"/>
      <c r="K274" s="29"/>
      <c r="L274" s="68"/>
      <c r="M274" s="29"/>
      <c r="N274" s="68"/>
      <c r="O274" s="29"/>
      <c r="P274" s="29"/>
      <c r="Q274" s="29"/>
      <c r="R274" s="29"/>
      <c r="S274" s="29"/>
      <c r="T274" s="34"/>
      <c r="U274" s="29"/>
      <c r="AE274" s="12">
        <f t="shared" si="105"/>
        <v>-1</v>
      </c>
      <c r="AF274" s="9">
        <f t="shared" si="106"/>
        <v>230</v>
      </c>
      <c r="AG274" s="24">
        <f t="shared" si="109"/>
        <v>-229</v>
      </c>
      <c r="AH274" s="24">
        <f t="shared" si="109"/>
        <v>-232</v>
      </c>
    </row>
    <row r="275" spans="1:34" ht="12.75">
      <c r="A275" s="30">
        <f t="shared" si="91"/>
        <v>-177</v>
      </c>
      <c r="B275" s="28"/>
      <c r="C275" s="67"/>
      <c r="D275" s="30"/>
      <c r="E275" s="67"/>
      <c r="F275" s="67"/>
      <c r="G275" s="67"/>
      <c r="H275" s="29"/>
      <c r="I275" s="29"/>
      <c r="J275" s="29"/>
      <c r="K275" s="29"/>
      <c r="L275" s="68"/>
      <c r="M275" s="29"/>
      <c r="N275" s="68"/>
      <c r="O275" s="29"/>
      <c r="P275" s="29"/>
      <c r="Q275" s="29"/>
      <c r="R275" s="29"/>
      <c r="S275" s="29"/>
      <c r="T275" s="34"/>
      <c r="U275" s="29"/>
      <c r="AE275" s="12">
        <f t="shared" si="105"/>
        <v>-1</v>
      </c>
      <c r="AF275" s="9">
        <f t="shared" si="106"/>
        <v>231</v>
      </c>
      <c r="AG275" s="24">
        <f t="shared" si="109"/>
        <v>-230</v>
      </c>
      <c r="AH275" s="24">
        <f t="shared" si="109"/>
        <v>-233</v>
      </c>
    </row>
    <row r="276" spans="1:34" ht="12.75">
      <c r="A276" s="30">
        <f t="shared" si="91"/>
        <v>-178</v>
      </c>
      <c r="B276" s="28"/>
      <c r="C276" s="67"/>
      <c r="D276" s="30"/>
      <c r="E276" s="67"/>
      <c r="F276" s="67"/>
      <c r="G276" s="67"/>
      <c r="H276" s="29"/>
      <c r="I276" s="29"/>
      <c r="J276" s="29"/>
      <c r="K276" s="29"/>
      <c r="L276" s="68"/>
      <c r="M276" s="29"/>
      <c r="N276" s="68"/>
      <c r="O276" s="29"/>
      <c r="P276" s="29"/>
      <c r="Q276" s="29"/>
      <c r="R276" s="29"/>
      <c r="S276" s="29"/>
      <c r="T276" s="34"/>
      <c r="U276" s="29"/>
      <c r="AE276" s="12">
        <f t="shared" si="105"/>
        <v>-1</v>
      </c>
      <c r="AF276" s="9">
        <f t="shared" si="106"/>
        <v>232</v>
      </c>
      <c r="AG276" s="24">
        <f t="shared" si="109"/>
        <v>-231</v>
      </c>
      <c r="AH276" s="24">
        <f t="shared" si="109"/>
        <v>-234</v>
      </c>
    </row>
    <row r="277" spans="1:34" ht="12.75">
      <c r="A277" s="30">
        <f t="shared" si="91"/>
        <v>-179</v>
      </c>
      <c r="B277" s="28"/>
      <c r="C277" s="67"/>
      <c r="D277" s="30"/>
      <c r="E277" s="67"/>
      <c r="F277" s="67"/>
      <c r="G277" s="67"/>
      <c r="H277" s="29"/>
      <c r="I277" s="29"/>
      <c r="J277" s="29"/>
      <c r="K277" s="29"/>
      <c r="L277" s="68"/>
      <c r="M277" s="29"/>
      <c r="N277" s="68"/>
      <c r="O277" s="29"/>
      <c r="P277" s="29"/>
      <c r="Q277" s="29"/>
      <c r="R277" s="29"/>
      <c r="S277" s="29"/>
      <c r="T277" s="34"/>
      <c r="U277" s="29"/>
      <c r="AE277" s="12">
        <f t="shared" si="105"/>
        <v>-1</v>
      </c>
      <c r="AF277" s="9">
        <f t="shared" si="106"/>
        <v>233</v>
      </c>
      <c r="AG277" s="24">
        <f t="shared" si="109"/>
        <v>-232</v>
      </c>
      <c r="AH277" s="24">
        <f t="shared" si="109"/>
        <v>-235</v>
      </c>
    </row>
    <row r="278" spans="1:34" ht="12.75">
      <c r="A278" s="30">
        <f t="shared" si="91"/>
        <v>-180</v>
      </c>
      <c r="B278" s="28"/>
      <c r="C278" s="67"/>
      <c r="D278" s="30"/>
      <c r="E278" s="67"/>
      <c r="F278" s="67"/>
      <c r="G278" s="67"/>
      <c r="H278" s="29"/>
      <c r="I278" s="29"/>
      <c r="J278" s="29"/>
      <c r="K278" s="29"/>
      <c r="L278" s="68"/>
      <c r="M278" s="29"/>
      <c r="N278" s="68"/>
      <c r="O278" s="29"/>
      <c r="P278" s="29"/>
      <c r="Q278" s="29"/>
      <c r="R278" s="29"/>
      <c r="S278" s="29"/>
      <c r="T278" s="34"/>
      <c r="U278" s="29"/>
      <c r="AE278" s="12">
        <f t="shared" si="105"/>
        <v>-1</v>
      </c>
      <c r="AF278" s="9">
        <f t="shared" si="106"/>
        <v>234</v>
      </c>
      <c r="AG278" s="24">
        <f t="shared" si="109"/>
        <v>-233</v>
      </c>
      <c r="AH278" s="24">
        <f t="shared" si="109"/>
        <v>-236</v>
      </c>
    </row>
    <row r="279" spans="1:34" ht="12.75">
      <c r="A279" s="30">
        <f t="shared" si="91"/>
        <v>-181</v>
      </c>
      <c r="B279" s="28"/>
      <c r="C279" s="67"/>
      <c r="D279" s="30"/>
      <c r="E279" s="67"/>
      <c r="F279" s="67"/>
      <c r="G279" s="67"/>
      <c r="H279" s="29"/>
      <c r="I279" s="29"/>
      <c r="J279" s="29"/>
      <c r="K279" s="29"/>
      <c r="L279" s="68"/>
      <c r="M279" s="29"/>
      <c r="N279" s="68"/>
      <c r="O279" s="29"/>
      <c r="P279" s="29"/>
      <c r="Q279" s="29"/>
      <c r="R279" s="29"/>
      <c r="S279" s="29"/>
      <c r="T279" s="34"/>
      <c r="U279" s="29"/>
      <c r="AE279" s="12">
        <f t="shared" si="105"/>
        <v>-1</v>
      </c>
      <c r="AF279" s="9">
        <f t="shared" si="106"/>
        <v>235</v>
      </c>
      <c r="AG279" s="24">
        <f t="shared" si="109"/>
        <v>-234</v>
      </c>
      <c r="AH279" s="24">
        <f t="shared" si="109"/>
        <v>-237</v>
      </c>
    </row>
    <row r="280" spans="1:34" ht="12.75">
      <c r="A280" s="30">
        <f t="shared" si="91"/>
        <v>-182</v>
      </c>
      <c r="B280" s="28"/>
      <c r="C280" s="67"/>
      <c r="D280" s="30"/>
      <c r="E280" s="67"/>
      <c r="F280" s="67"/>
      <c r="G280" s="67"/>
      <c r="H280" s="29"/>
      <c r="I280" s="29"/>
      <c r="J280" s="29"/>
      <c r="K280" s="29"/>
      <c r="L280" s="68"/>
      <c r="M280" s="29"/>
      <c r="N280" s="68"/>
      <c r="O280" s="29"/>
      <c r="P280" s="29"/>
      <c r="Q280" s="29"/>
      <c r="R280" s="29"/>
      <c r="S280" s="29"/>
      <c r="T280" s="34"/>
      <c r="U280" s="29"/>
      <c r="AE280" s="12">
        <f t="shared" si="105"/>
        <v>-1</v>
      </c>
      <c r="AF280" s="9">
        <f t="shared" si="106"/>
        <v>236</v>
      </c>
      <c r="AG280" s="24">
        <f t="shared" si="109"/>
        <v>-235</v>
      </c>
      <c r="AH280" s="24">
        <f t="shared" si="109"/>
        <v>-238</v>
      </c>
    </row>
    <row r="281" spans="1:34" ht="12.75">
      <c r="A281" s="30">
        <f t="shared" si="91"/>
        <v>-183</v>
      </c>
      <c r="B281" s="28"/>
      <c r="C281" s="67"/>
      <c r="D281" s="30"/>
      <c r="E281" s="67"/>
      <c r="F281" s="67"/>
      <c r="G281" s="67"/>
      <c r="H281" s="29"/>
      <c r="I281" s="29"/>
      <c r="J281" s="29"/>
      <c r="K281" s="29"/>
      <c r="L281" s="68"/>
      <c r="M281" s="29"/>
      <c r="N281" s="68"/>
      <c r="O281" s="29"/>
      <c r="P281" s="29"/>
      <c r="Q281" s="29"/>
      <c r="R281" s="29"/>
      <c r="S281" s="29"/>
      <c r="T281" s="34"/>
      <c r="U281" s="29"/>
      <c r="AE281" s="12">
        <f t="shared" si="105"/>
        <v>-1</v>
      </c>
      <c r="AF281" s="9">
        <f t="shared" si="106"/>
        <v>237</v>
      </c>
      <c r="AG281" s="24">
        <f aca="true" t="shared" si="110" ref="AG281:AH296">AG280-1</f>
        <v>-236</v>
      </c>
      <c r="AH281" s="24">
        <f t="shared" si="110"/>
        <v>-239</v>
      </c>
    </row>
    <row r="282" spans="1:34" ht="12.75">
      <c r="A282" s="30">
        <f t="shared" si="91"/>
        <v>-184</v>
      </c>
      <c r="B282" s="28"/>
      <c r="C282" s="67"/>
      <c r="D282" s="30"/>
      <c r="E282" s="67"/>
      <c r="F282" s="67"/>
      <c r="G282" s="67"/>
      <c r="H282" s="29"/>
      <c r="I282" s="29"/>
      <c r="J282" s="29"/>
      <c r="K282" s="29"/>
      <c r="L282" s="68"/>
      <c r="M282" s="29"/>
      <c r="N282" s="68"/>
      <c r="O282" s="29"/>
      <c r="P282" s="29"/>
      <c r="Q282" s="29"/>
      <c r="R282" s="29"/>
      <c r="S282" s="29"/>
      <c r="T282" s="34"/>
      <c r="U282" s="29"/>
      <c r="AE282" s="12">
        <f t="shared" si="105"/>
        <v>-1</v>
      </c>
      <c r="AF282" s="9">
        <f t="shared" si="106"/>
        <v>238</v>
      </c>
      <c r="AG282" s="24">
        <f t="shared" si="110"/>
        <v>-237</v>
      </c>
      <c r="AH282" s="24">
        <f t="shared" si="110"/>
        <v>-240</v>
      </c>
    </row>
    <row r="283" spans="1:34" ht="12.75">
      <c r="A283" s="30">
        <f t="shared" si="91"/>
        <v>-185</v>
      </c>
      <c r="B283" s="28"/>
      <c r="C283" s="67"/>
      <c r="D283" s="30"/>
      <c r="E283" s="67"/>
      <c r="F283" s="67"/>
      <c r="G283" s="67"/>
      <c r="H283" s="29"/>
      <c r="I283" s="29"/>
      <c r="J283" s="29"/>
      <c r="K283" s="29"/>
      <c r="L283" s="68"/>
      <c r="M283" s="29"/>
      <c r="N283" s="68"/>
      <c r="O283" s="29"/>
      <c r="P283" s="29"/>
      <c r="Q283" s="29"/>
      <c r="R283" s="29"/>
      <c r="S283" s="29"/>
      <c r="T283" s="34"/>
      <c r="U283" s="29"/>
      <c r="AE283" s="12">
        <f t="shared" si="105"/>
        <v>-1</v>
      </c>
      <c r="AF283" s="9">
        <f t="shared" si="106"/>
        <v>239</v>
      </c>
      <c r="AG283" s="24">
        <f t="shared" si="110"/>
        <v>-238</v>
      </c>
      <c r="AH283" s="24">
        <f t="shared" si="110"/>
        <v>-241</v>
      </c>
    </row>
    <row r="284" spans="1:34" ht="12.75">
      <c r="A284" s="30">
        <f t="shared" si="91"/>
        <v>-186</v>
      </c>
      <c r="B284" s="28"/>
      <c r="C284" s="67"/>
      <c r="D284" s="30"/>
      <c r="E284" s="67"/>
      <c r="F284" s="67"/>
      <c r="G284" s="67"/>
      <c r="H284" s="29"/>
      <c r="I284" s="29"/>
      <c r="J284" s="29"/>
      <c r="K284" s="29"/>
      <c r="L284" s="68"/>
      <c r="M284" s="29"/>
      <c r="N284" s="68"/>
      <c r="O284" s="29"/>
      <c r="P284" s="29"/>
      <c r="Q284" s="29"/>
      <c r="R284" s="29"/>
      <c r="S284" s="29"/>
      <c r="T284" s="34"/>
      <c r="U284" s="29"/>
      <c r="AE284" s="12">
        <f t="shared" si="105"/>
        <v>-1</v>
      </c>
      <c r="AF284" s="9">
        <f t="shared" si="106"/>
        <v>240</v>
      </c>
      <c r="AG284" s="24">
        <f t="shared" si="110"/>
        <v>-239</v>
      </c>
      <c r="AH284" s="24">
        <f t="shared" si="110"/>
        <v>-242</v>
      </c>
    </row>
    <row r="285" spans="1:34" ht="12.75">
      <c r="A285" s="30">
        <f t="shared" si="91"/>
        <v>-187</v>
      </c>
      <c r="B285" s="28"/>
      <c r="C285" s="67"/>
      <c r="D285" s="30"/>
      <c r="E285" s="67"/>
      <c r="F285" s="67"/>
      <c r="G285" s="67"/>
      <c r="H285" s="29"/>
      <c r="I285" s="29"/>
      <c r="J285" s="29"/>
      <c r="K285" s="29"/>
      <c r="L285" s="68"/>
      <c r="M285" s="29"/>
      <c r="N285" s="68"/>
      <c r="O285" s="29"/>
      <c r="P285" s="29"/>
      <c r="Q285" s="29"/>
      <c r="R285" s="29"/>
      <c r="S285" s="29"/>
      <c r="T285" s="34"/>
      <c r="U285" s="29"/>
      <c r="AE285" s="12">
        <f t="shared" si="105"/>
        <v>-1</v>
      </c>
      <c r="AF285" s="9">
        <f t="shared" si="106"/>
        <v>241</v>
      </c>
      <c r="AG285" s="24">
        <f t="shared" si="110"/>
        <v>-240</v>
      </c>
      <c r="AH285" s="24">
        <f t="shared" si="110"/>
        <v>-243</v>
      </c>
    </row>
    <row r="286" spans="1:34" ht="12.75">
      <c r="A286" s="30">
        <f aca="true" t="shared" si="111" ref="A286:A331">IF(AE289=0,0,IF(A285=" ","",A285-1))</f>
        <v>-188</v>
      </c>
      <c r="B286" s="28"/>
      <c r="C286" s="67"/>
      <c r="D286" s="30"/>
      <c r="E286" s="67"/>
      <c r="F286" s="67"/>
      <c r="G286" s="67"/>
      <c r="H286" s="29"/>
      <c r="I286" s="29"/>
      <c r="J286" s="29"/>
      <c r="K286" s="29"/>
      <c r="L286" s="68"/>
      <c r="M286" s="29"/>
      <c r="N286" s="68"/>
      <c r="O286" s="29"/>
      <c r="P286" s="29"/>
      <c r="Q286" s="29"/>
      <c r="R286" s="29"/>
      <c r="S286" s="29"/>
      <c r="T286" s="34"/>
      <c r="U286" s="29"/>
      <c r="AE286" s="12">
        <f t="shared" si="105"/>
        <v>-1</v>
      </c>
      <c r="AF286" s="9">
        <f t="shared" si="106"/>
        <v>242</v>
      </c>
      <c r="AG286" s="24">
        <f t="shared" si="110"/>
        <v>-241</v>
      </c>
      <c r="AH286" s="24">
        <f t="shared" si="110"/>
        <v>-244</v>
      </c>
    </row>
    <row r="287" spans="1:34" ht="12.75">
      <c r="A287" s="30">
        <f t="shared" si="111"/>
        <v>-189</v>
      </c>
      <c r="B287" s="28"/>
      <c r="C287" s="67"/>
      <c r="D287" s="30"/>
      <c r="E287" s="67"/>
      <c r="F287" s="67"/>
      <c r="G287" s="67"/>
      <c r="H287" s="29"/>
      <c r="I287" s="29"/>
      <c r="J287" s="29"/>
      <c r="K287" s="29"/>
      <c r="L287" s="68"/>
      <c r="M287" s="29"/>
      <c r="N287" s="68"/>
      <c r="O287" s="29"/>
      <c r="P287" s="29"/>
      <c r="Q287" s="29"/>
      <c r="R287" s="29"/>
      <c r="S287" s="29"/>
      <c r="T287" s="34"/>
      <c r="U287" s="29"/>
      <c r="AE287" s="12">
        <f t="shared" si="105"/>
        <v>-1</v>
      </c>
      <c r="AF287" s="9">
        <f t="shared" si="106"/>
        <v>243</v>
      </c>
      <c r="AG287" s="24">
        <f t="shared" si="110"/>
        <v>-242</v>
      </c>
      <c r="AH287" s="24">
        <f t="shared" si="110"/>
        <v>-245</v>
      </c>
    </row>
    <row r="288" spans="1:34" ht="12.75">
      <c r="A288" s="30">
        <f t="shared" si="111"/>
        <v>-190</v>
      </c>
      <c r="B288" s="28"/>
      <c r="C288" s="67"/>
      <c r="D288" s="30"/>
      <c r="E288" s="67"/>
      <c r="F288" s="67"/>
      <c r="G288" s="67"/>
      <c r="H288" s="29"/>
      <c r="I288" s="29"/>
      <c r="J288" s="29"/>
      <c r="K288" s="29"/>
      <c r="L288" s="68"/>
      <c r="M288" s="29"/>
      <c r="N288" s="68"/>
      <c r="O288" s="29"/>
      <c r="P288" s="29"/>
      <c r="Q288" s="29"/>
      <c r="R288" s="29"/>
      <c r="S288" s="29"/>
      <c r="T288" s="34"/>
      <c r="U288" s="29"/>
      <c r="AE288" s="12">
        <f t="shared" si="105"/>
        <v>-1</v>
      </c>
      <c r="AF288" s="9">
        <f t="shared" si="106"/>
        <v>244</v>
      </c>
      <c r="AG288" s="24">
        <f t="shared" si="110"/>
        <v>-243</v>
      </c>
      <c r="AH288" s="24">
        <f t="shared" si="110"/>
        <v>-246</v>
      </c>
    </row>
    <row r="289" spans="1:34" ht="12.75">
      <c r="A289" s="30">
        <f t="shared" si="111"/>
        <v>-191</v>
      </c>
      <c r="B289" s="28"/>
      <c r="C289" s="67"/>
      <c r="D289" s="30"/>
      <c r="E289" s="67"/>
      <c r="F289" s="67"/>
      <c r="G289" s="67"/>
      <c r="H289" s="29"/>
      <c r="I289" s="29"/>
      <c r="J289" s="29"/>
      <c r="K289" s="29"/>
      <c r="L289" s="68"/>
      <c r="M289" s="29"/>
      <c r="N289" s="68"/>
      <c r="O289" s="29"/>
      <c r="P289" s="29"/>
      <c r="Q289" s="29"/>
      <c r="R289" s="29"/>
      <c r="S289" s="29"/>
      <c r="T289" s="34"/>
      <c r="U289" s="29"/>
      <c r="AE289" s="12">
        <f t="shared" si="105"/>
        <v>-1</v>
      </c>
      <c r="AF289" s="9">
        <f t="shared" si="106"/>
        <v>245</v>
      </c>
      <c r="AG289" s="24">
        <f t="shared" si="110"/>
        <v>-244</v>
      </c>
      <c r="AH289" s="24">
        <f t="shared" si="110"/>
        <v>-247</v>
      </c>
    </row>
    <row r="290" spans="1:34" ht="12.75">
      <c r="A290" s="30">
        <f t="shared" si="111"/>
        <v>-192</v>
      </c>
      <c r="B290" s="28"/>
      <c r="C290" s="67"/>
      <c r="D290" s="30"/>
      <c r="E290" s="67"/>
      <c r="F290" s="67"/>
      <c r="G290" s="67"/>
      <c r="H290" s="29"/>
      <c r="I290" s="29"/>
      <c r="J290" s="29"/>
      <c r="K290" s="29"/>
      <c r="L290" s="68"/>
      <c r="M290" s="29"/>
      <c r="N290" s="68"/>
      <c r="O290" s="29"/>
      <c r="P290" s="29"/>
      <c r="Q290" s="29"/>
      <c r="R290" s="29"/>
      <c r="S290" s="29"/>
      <c r="T290" s="34"/>
      <c r="U290" s="29"/>
      <c r="AE290" s="12">
        <f aca="true" t="shared" si="112" ref="AE290:AE332">IF(AND(AE289&gt;=1,AE289&lt;47),AE289+1,IF(AG290=0,1,IF(AE289=47,AE289+1,-1)))</f>
        <v>-1</v>
      </c>
      <c r="AF290" s="9">
        <f t="shared" si="106"/>
        <v>246</v>
      </c>
      <c r="AG290" s="24">
        <f t="shared" si="110"/>
        <v>-245</v>
      </c>
      <c r="AH290" s="24">
        <f t="shared" si="110"/>
        <v>-248</v>
      </c>
    </row>
    <row r="291" spans="1:34" ht="12.75">
      <c r="A291" s="30">
        <f t="shared" si="111"/>
        <v>-193</v>
      </c>
      <c r="B291" s="28"/>
      <c r="C291" s="67"/>
      <c r="D291" s="30"/>
      <c r="E291" s="67"/>
      <c r="F291" s="67"/>
      <c r="G291" s="67"/>
      <c r="H291" s="29"/>
      <c r="I291" s="29"/>
      <c r="J291" s="29"/>
      <c r="K291" s="29"/>
      <c r="L291" s="68"/>
      <c r="M291" s="29"/>
      <c r="N291" s="68"/>
      <c r="O291" s="29"/>
      <c r="P291" s="29"/>
      <c r="Q291" s="29"/>
      <c r="R291" s="29"/>
      <c r="S291" s="29"/>
      <c r="T291" s="34"/>
      <c r="U291" s="29"/>
      <c r="AE291" s="12">
        <f t="shared" si="112"/>
        <v>-1</v>
      </c>
      <c r="AF291" s="9">
        <f t="shared" si="106"/>
        <v>247</v>
      </c>
      <c r="AG291" s="24">
        <f t="shared" si="110"/>
        <v>-246</v>
      </c>
      <c r="AH291" s="24">
        <f t="shared" si="110"/>
        <v>-249</v>
      </c>
    </row>
    <row r="292" spans="1:34" ht="12.75">
      <c r="A292" s="30">
        <f t="shared" si="111"/>
        <v>-194</v>
      </c>
      <c r="B292" s="28"/>
      <c r="C292" s="67"/>
      <c r="D292" s="30"/>
      <c r="E292" s="67"/>
      <c r="F292" s="67"/>
      <c r="G292" s="67"/>
      <c r="H292" s="29"/>
      <c r="I292" s="29"/>
      <c r="J292" s="29"/>
      <c r="K292" s="29"/>
      <c r="L292" s="68"/>
      <c r="M292" s="29"/>
      <c r="N292" s="68"/>
      <c r="O292" s="29"/>
      <c r="P292" s="29"/>
      <c r="Q292" s="29"/>
      <c r="R292" s="29"/>
      <c r="S292" s="29"/>
      <c r="T292" s="34"/>
      <c r="U292" s="29"/>
      <c r="AE292" s="12">
        <f t="shared" si="112"/>
        <v>-1</v>
      </c>
      <c r="AF292" s="9">
        <f t="shared" si="106"/>
        <v>248</v>
      </c>
      <c r="AG292" s="24">
        <f t="shared" si="110"/>
        <v>-247</v>
      </c>
      <c r="AH292" s="24">
        <f t="shared" si="110"/>
        <v>-250</v>
      </c>
    </row>
    <row r="293" spans="1:34" ht="12.75">
      <c r="A293" s="30">
        <f t="shared" si="111"/>
        <v>-195</v>
      </c>
      <c r="B293" s="28"/>
      <c r="C293" s="67"/>
      <c r="D293" s="30"/>
      <c r="E293" s="67"/>
      <c r="F293" s="67"/>
      <c r="G293" s="67"/>
      <c r="H293" s="29"/>
      <c r="I293" s="29"/>
      <c r="J293" s="29"/>
      <c r="K293" s="29"/>
      <c r="L293" s="68"/>
      <c r="M293" s="29"/>
      <c r="N293" s="68"/>
      <c r="O293" s="29"/>
      <c r="P293" s="29"/>
      <c r="Q293" s="29"/>
      <c r="R293" s="29"/>
      <c r="S293" s="29"/>
      <c r="T293" s="34"/>
      <c r="U293" s="29"/>
      <c r="AE293" s="12">
        <f t="shared" si="112"/>
        <v>-1</v>
      </c>
      <c r="AF293" s="9">
        <f t="shared" si="106"/>
        <v>249</v>
      </c>
      <c r="AG293" s="24">
        <f t="shared" si="110"/>
        <v>-248</v>
      </c>
      <c r="AH293" s="24">
        <f t="shared" si="110"/>
        <v>-251</v>
      </c>
    </row>
    <row r="294" spans="1:34" ht="12.75">
      <c r="A294" s="30">
        <f t="shared" si="111"/>
        <v>-196</v>
      </c>
      <c r="B294" s="28"/>
      <c r="C294" s="67"/>
      <c r="D294" s="30"/>
      <c r="E294" s="67"/>
      <c r="F294" s="67"/>
      <c r="G294" s="67"/>
      <c r="H294" s="29"/>
      <c r="I294" s="29"/>
      <c r="J294" s="29"/>
      <c r="K294" s="29"/>
      <c r="L294" s="68"/>
      <c r="M294" s="29"/>
      <c r="N294" s="68"/>
      <c r="O294" s="29"/>
      <c r="P294" s="29"/>
      <c r="Q294" s="29"/>
      <c r="R294" s="29"/>
      <c r="S294" s="29"/>
      <c r="T294" s="34"/>
      <c r="U294" s="29"/>
      <c r="AE294" s="12">
        <f t="shared" si="112"/>
        <v>-1</v>
      </c>
      <c r="AF294" s="9">
        <f t="shared" si="106"/>
        <v>250</v>
      </c>
      <c r="AG294" s="24">
        <f t="shared" si="110"/>
        <v>-249</v>
      </c>
      <c r="AH294" s="24">
        <f t="shared" si="110"/>
        <v>-252</v>
      </c>
    </row>
    <row r="295" spans="1:34" ht="12.75">
      <c r="A295" s="30">
        <f t="shared" si="111"/>
        <v>-197</v>
      </c>
      <c r="B295" s="28"/>
      <c r="C295" s="67"/>
      <c r="D295" s="30"/>
      <c r="E295" s="67"/>
      <c r="F295" s="67"/>
      <c r="G295" s="67"/>
      <c r="H295" s="29"/>
      <c r="I295" s="29"/>
      <c r="J295" s="29"/>
      <c r="K295" s="29"/>
      <c r="L295" s="68"/>
      <c r="M295" s="29"/>
      <c r="N295" s="68"/>
      <c r="O295" s="29"/>
      <c r="P295" s="29"/>
      <c r="Q295" s="29"/>
      <c r="R295" s="29"/>
      <c r="S295" s="29"/>
      <c r="T295" s="34"/>
      <c r="U295" s="29"/>
      <c r="AE295" s="12">
        <f t="shared" si="112"/>
        <v>-1</v>
      </c>
      <c r="AF295" s="9">
        <f t="shared" si="106"/>
        <v>251</v>
      </c>
      <c r="AG295" s="24">
        <f t="shared" si="110"/>
        <v>-250</v>
      </c>
      <c r="AH295" s="24">
        <f t="shared" si="110"/>
        <v>-253</v>
      </c>
    </row>
    <row r="296" spans="1:34" ht="12.75">
      <c r="A296" s="30">
        <f t="shared" si="111"/>
        <v>-198</v>
      </c>
      <c r="B296" s="28"/>
      <c r="C296" s="67"/>
      <c r="D296" s="30"/>
      <c r="E296" s="67"/>
      <c r="F296" s="67"/>
      <c r="G296" s="67"/>
      <c r="H296" s="29"/>
      <c r="I296" s="29"/>
      <c r="J296" s="29"/>
      <c r="K296" s="29"/>
      <c r="L296" s="68"/>
      <c r="M296" s="29"/>
      <c r="N296" s="68"/>
      <c r="O296" s="29"/>
      <c r="P296" s="29"/>
      <c r="Q296" s="29"/>
      <c r="R296" s="29"/>
      <c r="S296" s="29"/>
      <c r="T296" s="34"/>
      <c r="U296" s="29"/>
      <c r="AE296" s="12">
        <f t="shared" si="112"/>
        <v>-1</v>
      </c>
      <c r="AF296" s="9">
        <f t="shared" si="106"/>
        <v>252</v>
      </c>
      <c r="AG296" s="24">
        <f t="shared" si="110"/>
        <v>-251</v>
      </c>
      <c r="AH296" s="24">
        <f t="shared" si="110"/>
        <v>-254</v>
      </c>
    </row>
    <row r="297" spans="1:34" ht="12.75">
      <c r="A297" s="30">
        <f t="shared" si="111"/>
        <v>-199</v>
      </c>
      <c r="B297" s="28"/>
      <c r="C297" s="67"/>
      <c r="D297" s="30"/>
      <c r="E297" s="67"/>
      <c r="F297" s="67"/>
      <c r="G297" s="67"/>
      <c r="H297" s="29"/>
      <c r="I297" s="29"/>
      <c r="J297" s="29"/>
      <c r="K297" s="29"/>
      <c r="L297" s="68"/>
      <c r="M297" s="29"/>
      <c r="N297" s="68"/>
      <c r="O297" s="29"/>
      <c r="P297" s="29"/>
      <c r="Q297" s="29"/>
      <c r="R297" s="29"/>
      <c r="S297" s="29"/>
      <c r="T297" s="34"/>
      <c r="U297" s="29"/>
      <c r="AE297" s="12">
        <f t="shared" si="112"/>
        <v>-1</v>
      </c>
      <c r="AF297" s="9">
        <f aca="true" t="shared" si="113" ref="AF297:AF332">IF(AF296&gt;=1,AF296+1,IF(AG297=0,1,-1))</f>
        <v>253</v>
      </c>
      <c r="AG297" s="24">
        <f aca="true" t="shared" si="114" ref="AG297:AH312">AG296-1</f>
        <v>-252</v>
      </c>
      <c r="AH297" s="24">
        <f t="shared" si="114"/>
        <v>-255</v>
      </c>
    </row>
    <row r="298" spans="1:34" ht="12.75">
      <c r="A298" s="30">
        <f t="shared" si="111"/>
        <v>-200</v>
      </c>
      <c r="B298" s="28"/>
      <c r="C298" s="67"/>
      <c r="D298" s="30"/>
      <c r="E298" s="67"/>
      <c r="F298" s="67"/>
      <c r="G298" s="67"/>
      <c r="H298" s="29"/>
      <c r="I298" s="29"/>
      <c r="J298" s="29"/>
      <c r="K298" s="29"/>
      <c r="L298" s="68"/>
      <c r="M298" s="29"/>
      <c r="N298" s="68"/>
      <c r="O298" s="29"/>
      <c r="P298" s="29"/>
      <c r="Q298" s="29"/>
      <c r="R298" s="29"/>
      <c r="S298" s="29"/>
      <c r="T298" s="34"/>
      <c r="U298" s="29"/>
      <c r="AE298" s="12">
        <f t="shared" si="112"/>
        <v>-1</v>
      </c>
      <c r="AF298" s="9">
        <f t="shared" si="113"/>
        <v>254</v>
      </c>
      <c r="AG298" s="24">
        <f t="shared" si="114"/>
        <v>-253</v>
      </c>
      <c r="AH298" s="24">
        <f t="shared" si="114"/>
        <v>-256</v>
      </c>
    </row>
    <row r="299" spans="1:34" ht="12.75">
      <c r="A299" s="30">
        <f t="shared" si="111"/>
        <v>-201</v>
      </c>
      <c r="B299" s="28"/>
      <c r="C299" s="67"/>
      <c r="D299" s="30"/>
      <c r="E299" s="67"/>
      <c r="F299" s="67"/>
      <c r="G299" s="67"/>
      <c r="H299" s="29"/>
      <c r="I299" s="29"/>
      <c r="J299" s="29"/>
      <c r="K299" s="29"/>
      <c r="L299" s="68"/>
      <c r="M299" s="29"/>
      <c r="N299" s="68"/>
      <c r="O299" s="29"/>
      <c r="P299" s="29"/>
      <c r="Q299" s="29"/>
      <c r="R299" s="29"/>
      <c r="S299" s="29"/>
      <c r="T299" s="34"/>
      <c r="U299" s="29"/>
      <c r="AE299" s="12">
        <f t="shared" si="112"/>
        <v>-1</v>
      </c>
      <c r="AF299" s="9">
        <f t="shared" si="113"/>
        <v>255</v>
      </c>
      <c r="AG299" s="24">
        <f t="shared" si="114"/>
        <v>-254</v>
      </c>
      <c r="AH299" s="24">
        <f t="shared" si="114"/>
        <v>-257</v>
      </c>
    </row>
    <row r="300" spans="1:34" ht="12.75">
      <c r="A300" s="30">
        <f t="shared" si="111"/>
        <v>-202</v>
      </c>
      <c r="B300" s="28"/>
      <c r="C300" s="67"/>
      <c r="D300" s="30"/>
      <c r="E300" s="67"/>
      <c r="F300" s="67"/>
      <c r="G300" s="67"/>
      <c r="H300" s="29"/>
      <c r="I300" s="29"/>
      <c r="J300" s="29"/>
      <c r="K300" s="29"/>
      <c r="L300" s="68"/>
      <c r="M300" s="29"/>
      <c r="N300" s="68"/>
      <c r="O300" s="29"/>
      <c r="P300" s="29"/>
      <c r="Q300" s="29"/>
      <c r="R300" s="29"/>
      <c r="S300" s="29"/>
      <c r="T300" s="34"/>
      <c r="U300" s="29"/>
      <c r="AE300" s="12">
        <f t="shared" si="112"/>
        <v>-1</v>
      </c>
      <c r="AF300" s="9">
        <f t="shared" si="113"/>
        <v>256</v>
      </c>
      <c r="AG300" s="24">
        <f t="shared" si="114"/>
        <v>-255</v>
      </c>
      <c r="AH300" s="24">
        <f t="shared" si="114"/>
        <v>-258</v>
      </c>
    </row>
    <row r="301" spans="1:34" ht="12.75">
      <c r="A301" s="30">
        <f t="shared" si="111"/>
        <v>-203</v>
      </c>
      <c r="B301" s="28"/>
      <c r="C301" s="67"/>
      <c r="D301" s="30"/>
      <c r="E301" s="67"/>
      <c r="F301" s="67"/>
      <c r="G301" s="67"/>
      <c r="H301" s="29"/>
      <c r="I301" s="29"/>
      <c r="J301" s="29"/>
      <c r="K301" s="29"/>
      <c r="L301" s="68"/>
      <c r="M301" s="29"/>
      <c r="N301" s="68"/>
      <c r="O301" s="29"/>
      <c r="P301" s="29"/>
      <c r="Q301" s="29"/>
      <c r="R301" s="29"/>
      <c r="S301" s="29"/>
      <c r="T301" s="34"/>
      <c r="U301" s="29"/>
      <c r="AE301" s="12">
        <f t="shared" si="112"/>
        <v>-1</v>
      </c>
      <c r="AF301" s="9">
        <f t="shared" si="113"/>
        <v>257</v>
      </c>
      <c r="AG301" s="24">
        <f t="shared" si="114"/>
        <v>-256</v>
      </c>
      <c r="AH301" s="24">
        <f t="shared" si="114"/>
        <v>-259</v>
      </c>
    </row>
    <row r="302" spans="1:34" ht="12.75">
      <c r="A302" s="30">
        <f t="shared" si="111"/>
        <v>-204</v>
      </c>
      <c r="B302" s="28"/>
      <c r="C302" s="67"/>
      <c r="D302" s="30"/>
      <c r="E302" s="67"/>
      <c r="F302" s="67"/>
      <c r="G302" s="67"/>
      <c r="H302" s="29"/>
      <c r="I302" s="29"/>
      <c r="J302" s="29"/>
      <c r="K302" s="29"/>
      <c r="L302" s="68"/>
      <c r="M302" s="29"/>
      <c r="N302" s="68"/>
      <c r="O302" s="29"/>
      <c r="P302" s="29"/>
      <c r="Q302" s="29"/>
      <c r="R302" s="29"/>
      <c r="S302" s="29"/>
      <c r="T302" s="34"/>
      <c r="U302" s="29"/>
      <c r="AE302" s="12">
        <f t="shared" si="112"/>
        <v>-1</v>
      </c>
      <c r="AF302" s="9">
        <f t="shared" si="113"/>
        <v>258</v>
      </c>
      <c r="AG302" s="24">
        <f t="shared" si="114"/>
        <v>-257</v>
      </c>
      <c r="AH302" s="24">
        <f t="shared" si="114"/>
        <v>-260</v>
      </c>
    </row>
    <row r="303" spans="1:34" ht="12.75">
      <c r="A303" s="30">
        <f t="shared" si="111"/>
        <v>-205</v>
      </c>
      <c r="B303" s="28"/>
      <c r="C303" s="67"/>
      <c r="D303" s="30"/>
      <c r="E303" s="67"/>
      <c r="F303" s="67"/>
      <c r="G303" s="67"/>
      <c r="H303" s="29"/>
      <c r="I303" s="29"/>
      <c r="J303" s="29"/>
      <c r="K303" s="29"/>
      <c r="L303" s="68"/>
      <c r="M303" s="29"/>
      <c r="N303" s="68"/>
      <c r="O303" s="29"/>
      <c r="P303" s="29"/>
      <c r="Q303" s="29"/>
      <c r="R303" s="29"/>
      <c r="S303" s="29"/>
      <c r="T303" s="34"/>
      <c r="U303" s="29"/>
      <c r="AE303" s="12">
        <f t="shared" si="112"/>
        <v>-1</v>
      </c>
      <c r="AF303" s="9">
        <f t="shared" si="113"/>
        <v>259</v>
      </c>
      <c r="AG303" s="24">
        <f t="shared" si="114"/>
        <v>-258</v>
      </c>
      <c r="AH303" s="24">
        <f t="shared" si="114"/>
        <v>-261</v>
      </c>
    </row>
    <row r="304" spans="1:34" ht="12.75">
      <c r="A304" s="30">
        <f t="shared" si="111"/>
        <v>-206</v>
      </c>
      <c r="B304" s="28"/>
      <c r="C304" s="67"/>
      <c r="D304" s="30"/>
      <c r="E304" s="67"/>
      <c r="F304" s="67"/>
      <c r="G304" s="67"/>
      <c r="H304" s="29"/>
      <c r="I304" s="29"/>
      <c r="J304" s="29"/>
      <c r="K304" s="29"/>
      <c r="L304" s="68"/>
      <c r="M304" s="29"/>
      <c r="N304" s="68"/>
      <c r="O304" s="29"/>
      <c r="P304" s="29"/>
      <c r="Q304" s="29"/>
      <c r="R304" s="29"/>
      <c r="S304" s="29"/>
      <c r="T304" s="34"/>
      <c r="U304" s="29"/>
      <c r="AE304" s="12">
        <f t="shared" si="112"/>
        <v>-1</v>
      </c>
      <c r="AF304" s="9">
        <f t="shared" si="113"/>
        <v>260</v>
      </c>
      <c r="AG304" s="24">
        <f t="shared" si="114"/>
        <v>-259</v>
      </c>
      <c r="AH304" s="24">
        <f t="shared" si="114"/>
        <v>-262</v>
      </c>
    </row>
    <row r="305" spans="1:34" ht="12.75">
      <c r="A305" s="30">
        <f t="shared" si="111"/>
        <v>-207</v>
      </c>
      <c r="B305" s="28"/>
      <c r="C305" s="67"/>
      <c r="D305" s="30"/>
      <c r="E305" s="67"/>
      <c r="F305" s="67"/>
      <c r="G305" s="67"/>
      <c r="H305" s="29"/>
      <c r="I305" s="29"/>
      <c r="J305" s="29"/>
      <c r="K305" s="29"/>
      <c r="L305" s="68"/>
      <c r="M305" s="29"/>
      <c r="N305" s="68"/>
      <c r="O305" s="29"/>
      <c r="P305" s="29"/>
      <c r="Q305" s="29"/>
      <c r="R305" s="29"/>
      <c r="S305" s="29"/>
      <c r="T305" s="34"/>
      <c r="U305" s="29"/>
      <c r="AE305" s="12">
        <f t="shared" si="112"/>
        <v>-1</v>
      </c>
      <c r="AF305" s="9">
        <f t="shared" si="113"/>
        <v>261</v>
      </c>
      <c r="AG305" s="24">
        <f t="shared" si="114"/>
        <v>-260</v>
      </c>
      <c r="AH305" s="24">
        <f t="shared" si="114"/>
        <v>-263</v>
      </c>
    </row>
    <row r="306" spans="1:34" ht="12.75">
      <c r="A306" s="30">
        <f t="shared" si="111"/>
        <v>-208</v>
      </c>
      <c r="B306" s="28"/>
      <c r="C306" s="67"/>
      <c r="D306" s="30"/>
      <c r="E306" s="67"/>
      <c r="F306" s="67"/>
      <c r="G306" s="67"/>
      <c r="H306" s="29"/>
      <c r="I306" s="29"/>
      <c r="J306" s="29"/>
      <c r="K306" s="29"/>
      <c r="L306" s="68"/>
      <c r="M306" s="29"/>
      <c r="N306" s="68"/>
      <c r="O306" s="29"/>
      <c r="P306" s="29"/>
      <c r="Q306" s="29"/>
      <c r="R306" s="29"/>
      <c r="S306" s="29"/>
      <c r="T306" s="34"/>
      <c r="U306" s="29"/>
      <c r="AE306" s="12">
        <f t="shared" si="112"/>
        <v>-1</v>
      </c>
      <c r="AF306" s="9">
        <f t="shared" si="113"/>
        <v>262</v>
      </c>
      <c r="AG306" s="24">
        <f t="shared" si="114"/>
        <v>-261</v>
      </c>
      <c r="AH306" s="24">
        <f t="shared" si="114"/>
        <v>-264</v>
      </c>
    </row>
    <row r="307" spans="1:34" ht="12.75">
      <c r="A307" s="30">
        <f t="shared" si="111"/>
        <v>-209</v>
      </c>
      <c r="B307" s="28"/>
      <c r="C307" s="67"/>
      <c r="D307" s="30"/>
      <c r="E307" s="67"/>
      <c r="F307" s="67"/>
      <c r="G307" s="67"/>
      <c r="H307" s="29"/>
      <c r="I307" s="29"/>
      <c r="J307" s="29"/>
      <c r="K307" s="29"/>
      <c r="L307" s="68"/>
      <c r="M307" s="29"/>
      <c r="N307" s="68"/>
      <c r="O307" s="29"/>
      <c r="P307" s="29"/>
      <c r="Q307" s="29"/>
      <c r="R307" s="29"/>
      <c r="S307" s="29"/>
      <c r="T307" s="34"/>
      <c r="U307" s="29"/>
      <c r="AE307" s="12">
        <f t="shared" si="112"/>
        <v>-1</v>
      </c>
      <c r="AF307" s="9">
        <f t="shared" si="113"/>
        <v>263</v>
      </c>
      <c r="AG307" s="24">
        <f t="shared" si="114"/>
        <v>-262</v>
      </c>
      <c r="AH307" s="24">
        <f t="shared" si="114"/>
        <v>-265</v>
      </c>
    </row>
    <row r="308" spans="1:34" ht="12.75">
      <c r="A308" s="30">
        <f t="shared" si="111"/>
        <v>-210</v>
      </c>
      <c r="B308" s="28"/>
      <c r="C308" s="67"/>
      <c r="D308" s="30"/>
      <c r="E308" s="67"/>
      <c r="F308" s="67"/>
      <c r="G308" s="67"/>
      <c r="H308" s="29"/>
      <c r="I308" s="29"/>
      <c r="J308" s="29"/>
      <c r="K308" s="29"/>
      <c r="L308" s="68"/>
      <c r="M308" s="29"/>
      <c r="N308" s="68"/>
      <c r="O308" s="29"/>
      <c r="P308" s="29"/>
      <c r="Q308" s="29"/>
      <c r="R308" s="29"/>
      <c r="S308" s="29"/>
      <c r="T308" s="34"/>
      <c r="U308" s="29"/>
      <c r="AE308" s="12">
        <f t="shared" si="112"/>
        <v>-1</v>
      </c>
      <c r="AF308" s="9">
        <f t="shared" si="113"/>
        <v>264</v>
      </c>
      <c r="AG308" s="24">
        <f t="shared" si="114"/>
        <v>-263</v>
      </c>
      <c r="AH308" s="24">
        <f t="shared" si="114"/>
        <v>-266</v>
      </c>
    </row>
    <row r="309" spans="1:34" ht="12.75">
      <c r="A309" s="30">
        <f t="shared" si="111"/>
        <v>-211</v>
      </c>
      <c r="B309" s="28"/>
      <c r="C309" s="67"/>
      <c r="D309" s="30"/>
      <c r="E309" s="67"/>
      <c r="F309" s="67"/>
      <c r="G309" s="67"/>
      <c r="H309" s="29"/>
      <c r="I309" s="29"/>
      <c r="J309" s="29"/>
      <c r="K309" s="29"/>
      <c r="L309" s="68"/>
      <c r="M309" s="29"/>
      <c r="N309" s="68"/>
      <c r="O309" s="29"/>
      <c r="P309" s="29"/>
      <c r="Q309" s="29"/>
      <c r="R309" s="29"/>
      <c r="S309" s="29"/>
      <c r="T309" s="34"/>
      <c r="U309" s="29"/>
      <c r="AE309" s="12">
        <f t="shared" si="112"/>
        <v>-1</v>
      </c>
      <c r="AF309" s="9">
        <f t="shared" si="113"/>
        <v>265</v>
      </c>
      <c r="AG309" s="24">
        <f t="shared" si="114"/>
        <v>-264</v>
      </c>
      <c r="AH309" s="24">
        <f t="shared" si="114"/>
        <v>-267</v>
      </c>
    </row>
    <row r="310" spans="1:34" ht="12.75">
      <c r="A310" s="30">
        <f t="shared" si="111"/>
        <v>-212</v>
      </c>
      <c r="B310" s="28"/>
      <c r="C310" s="67"/>
      <c r="D310" s="30"/>
      <c r="E310" s="67"/>
      <c r="F310" s="67"/>
      <c r="G310" s="67"/>
      <c r="H310" s="29"/>
      <c r="I310" s="29"/>
      <c r="J310" s="29"/>
      <c r="K310" s="29"/>
      <c r="L310" s="68"/>
      <c r="M310" s="29"/>
      <c r="N310" s="68"/>
      <c r="O310" s="29"/>
      <c r="P310" s="29"/>
      <c r="Q310" s="29"/>
      <c r="R310" s="29"/>
      <c r="S310" s="29"/>
      <c r="T310" s="34"/>
      <c r="U310" s="29"/>
      <c r="AE310" s="12">
        <f t="shared" si="112"/>
        <v>-1</v>
      </c>
      <c r="AF310" s="9">
        <f t="shared" si="113"/>
        <v>266</v>
      </c>
      <c r="AG310" s="24">
        <f t="shared" si="114"/>
        <v>-265</v>
      </c>
      <c r="AH310" s="24">
        <f t="shared" si="114"/>
        <v>-268</v>
      </c>
    </row>
    <row r="311" spans="1:34" ht="12.75">
      <c r="A311" s="30">
        <f t="shared" si="111"/>
        <v>-213</v>
      </c>
      <c r="B311" s="28"/>
      <c r="C311" s="67"/>
      <c r="D311" s="30"/>
      <c r="E311" s="67"/>
      <c r="F311" s="67"/>
      <c r="G311" s="67"/>
      <c r="H311" s="29"/>
      <c r="I311" s="29"/>
      <c r="J311" s="29"/>
      <c r="K311" s="29"/>
      <c r="L311" s="68"/>
      <c r="M311" s="29"/>
      <c r="N311" s="68"/>
      <c r="O311" s="29"/>
      <c r="P311" s="29"/>
      <c r="Q311" s="29"/>
      <c r="R311" s="29"/>
      <c r="S311" s="29"/>
      <c r="T311" s="34"/>
      <c r="U311" s="29"/>
      <c r="AE311" s="12">
        <f t="shared" si="112"/>
        <v>-1</v>
      </c>
      <c r="AF311" s="9">
        <f t="shared" si="113"/>
        <v>267</v>
      </c>
      <c r="AG311" s="24">
        <f t="shared" si="114"/>
        <v>-266</v>
      </c>
      <c r="AH311" s="24">
        <f t="shared" si="114"/>
        <v>-269</v>
      </c>
    </row>
    <row r="312" spans="1:34" ht="12.75">
      <c r="A312" s="30">
        <f t="shared" si="111"/>
        <v>-214</v>
      </c>
      <c r="B312" s="28"/>
      <c r="C312" s="67"/>
      <c r="D312" s="30"/>
      <c r="E312" s="67"/>
      <c r="F312" s="67"/>
      <c r="G312" s="67"/>
      <c r="H312" s="29"/>
      <c r="I312" s="29"/>
      <c r="J312" s="29"/>
      <c r="K312" s="29"/>
      <c r="L312" s="68"/>
      <c r="M312" s="29"/>
      <c r="N312" s="68"/>
      <c r="O312" s="29"/>
      <c r="P312" s="29"/>
      <c r="Q312" s="29"/>
      <c r="R312" s="29"/>
      <c r="S312" s="29"/>
      <c r="T312" s="34"/>
      <c r="U312" s="29"/>
      <c r="AE312" s="12">
        <f t="shared" si="112"/>
        <v>-1</v>
      </c>
      <c r="AF312" s="9">
        <f t="shared" si="113"/>
        <v>268</v>
      </c>
      <c r="AG312" s="24">
        <f t="shared" si="114"/>
        <v>-267</v>
      </c>
      <c r="AH312" s="24">
        <f t="shared" si="114"/>
        <v>-270</v>
      </c>
    </row>
    <row r="313" spans="1:34" ht="12.75">
      <c r="A313" s="30">
        <f t="shared" si="111"/>
        <v>-215</v>
      </c>
      <c r="B313" s="28"/>
      <c r="C313" s="67"/>
      <c r="D313" s="30"/>
      <c r="E313" s="67"/>
      <c r="F313" s="67"/>
      <c r="G313" s="67"/>
      <c r="H313" s="29"/>
      <c r="I313" s="29"/>
      <c r="J313" s="29"/>
      <c r="K313" s="29"/>
      <c r="L313" s="68"/>
      <c r="M313" s="29"/>
      <c r="N313" s="68"/>
      <c r="O313" s="29"/>
      <c r="P313" s="29"/>
      <c r="Q313" s="29"/>
      <c r="R313" s="29"/>
      <c r="S313" s="29"/>
      <c r="T313" s="34"/>
      <c r="U313" s="29"/>
      <c r="AE313" s="12">
        <f t="shared" si="112"/>
        <v>-1</v>
      </c>
      <c r="AF313" s="9">
        <f t="shared" si="113"/>
        <v>269</v>
      </c>
      <c r="AG313" s="24">
        <f aca="true" t="shared" si="115" ref="AG313:AH328">AG312-1</f>
        <v>-268</v>
      </c>
      <c r="AH313" s="24">
        <f t="shared" si="115"/>
        <v>-271</v>
      </c>
    </row>
    <row r="314" spans="1:34" ht="12.75">
      <c r="A314" s="30">
        <f t="shared" si="111"/>
        <v>-216</v>
      </c>
      <c r="B314" s="28"/>
      <c r="C314" s="67"/>
      <c r="D314" s="30"/>
      <c r="E314" s="67"/>
      <c r="F314" s="67"/>
      <c r="G314" s="67"/>
      <c r="H314" s="29"/>
      <c r="I314" s="29"/>
      <c r="J314" s="29"/>
      <c r="K314" s="29"/>
      <c r="L314" s="68"/>
      <c r="M314" s="29"/>
      <c r="N314" s="68"/>
      <c r="O314" s="29"/>
      <c r="P314" s="29"/>
      <c r="Q314" s="29"/>
      <c r="R314" s="29"/>
      <c r="S314" s="29"/>
      <c r="T314" s="34"/>
      <c r="U314" s="29"/>
      <c r="AE314" s="12">
        <f t="shared" si="112"/>
        <v>-1</v>
      </c>
      <c r="AF314" s="9">
        <f t="shared" si="113"/>
        <v>270</v>
      </c>
      <c r="AG314" s="24">
        <f t="shared" si="115"/>
        <v>-269</v>
      </c>
      <c r="AH314" s="24">
        <f t="shared" si="115"/>
        <v>-272</v>
      </c>
    </row>
    <row r="315" spans="1:34" ht="12.75">
      <c r="A315" s="30">
        <f t="shared" si="111"/>
        <v>-217</v>
      </c>
      <c r="B315" s="28"/>
      <c r="C315" s="67"/>
      <c r="D315" s="30"/>
      <c r="E315" s="67"/>
      <c r="F315" s="67"/>
      <c r="G315" s="67"/>
      <c r="H315" s="29"/>
      <c r="I315" s="29"/>
      <c r="J315" s="29"/>
      <c r="K315" s="29"/>
      <c r="L315" s="68"/>
      <c r="M315" s="29"/>
      <c r="N315" s="68"/>
      <c r="O315" s="29"/>
      <c r="P315" s="29"/>
      <c r="Q315" s="29"/>
      <c r="R315" s="29"/>
      <c r="S315" s="29"/>
      <c r="T315" s="34"/>
      <c r="U315" s="29"/>
      <c r="AE315" s="12">
        <f t="shared" si="112"/>
        <v>-1</v>
      </c>
      <c r="AF315" s="9">
        <f t="shared" si="113"/>
        <v>271</v>
      </c>
      <c r="AG315" s="24">
        <f t="shared" si="115"/>
        <v>-270</v>
      </c>
      <c r="AH315" s="24">
        <f t="shared" si="115"/>
        <v>-273</v>
      </c>
    </row>
    <row r="316" spans="1:34" ht="12.75">
      <c r="A316" s="30">
        <f t="shared" si="111"/>
        <v>-218</v>
      </c>
      <c r="B316" s="28"/>
      <c r="C316" s="67"/>
      <c r="D316" s="30"/>
      <c r="E316" s="67"/>
      <c r="F316" s="67"/>
      <c r="G316" s="67"/>
      <c r="H316" s="29"/>
      <c r="I316" s="29"/>
      <c r="J316" s="29"/>
      <c r="K316" s="29"/>
      <c r="L316" s="68"/>
      <c r="M316" s="29"/>
      <c r="N316" s="68"/>
      <c r="O316" s="29"/>
      <c r="P316" s="29"/>
      <c r="Q316" s="29"/>
      <c r="R316" s="29"/>
      <c r="S316" s="29"/>
      <c r="T316" s="34"/>
      <c r="U316" s="29"/>
      <c r="AE316" s="12">
        <f t="shared" si="112"/>
        <v>-1</v>
      </c>
      <c r="AF316" s="9">
        <f t="shared" si="113"/>
        <v>272</v>
      </c>
      <c r="AG316" s="24">
        <f t="shared" si="115"/>
        <v>-271</v>
      </c>
      <c r="AH316" s="24">
        <f t="shared" si="115"/>
        <v>-274</v>
      </c>
    </row>
    <row r="317" spans="1:34" ht="12.75">
      <c r="A317" s="30">
        <f t="shared" si="111"/>
        <v>-219</v>
      </c>
      <c r="B317" s="28"/>
      <c r="C317" s="67"/>
      <c r="D317" s="30"/>
      <c r="E317" s="67"/>
      <c r="F317" s="67"/>
      <c r="G317" s="67"/>
      <c r="H317" s="29"/>
      <c r="I317" s="29"/>
      <c r="J317" s="29"/>
      <c r="K317" s="29"/>
      <c r="L317" s="68"/>
      <c r="M317" s="29"/>
      <c r="N317" s="68"/>
      <c r="O317" s="29"/>
      <c r="P317" s="29"/>
      <c r="Q317" s="29"/>
      <c r="R317" s="29"/>
      <c r="S317" s="29"/>
      <c r="T317" s="34"/>
      <c r="U317" s="29"/>
      <c r="AE317" s="12">
        <f t="shared" si="112"/>
        <v>-1</v>
      </c>
      <c r="AF317" s="9">
        <f t="shared" si="113"/>
        <v>273</v>
      </c>
      <c r="AG317" s="24">
        <f t="shared" si="115"/>
        <v>-272</v>
      </c>
      <c r="AH317" s="24">
        <f t="shared" si="115"/>
        <v>-275</v>
      </c>
    </row>
    <row r="318" spans="1:34" ht="12.75">
      <c r="A318" s="30">
        <f t="shared" si="111"/>
        <v>-220</v>
      </c>
      <c r="B318" s="28"/>
      <c r="C318" s="67"/>
      <c r="D318" s="30"/>
      <c r="E318" s="67"/>
      <c r="F318" s="67"/>
      <c r="G318" s="67"/>
      <c r="H318" s="29"/>
      <c r="I318" s="29"/>
      <c r="J318" s="29"/>
      <c r="K318" s="29"/>
      <c r="L318" s="68"/>
      <c r="M318" s="29"/>
      <c r="N318" s="68"/>
      <c r="O318" s="29"/>
      <c r="P318" s="29"/>
      <c r="Q318" s="29"/>
      <c r="R318" s="29"/>
      <c r="S318" s="29"/>
      <c r="T318" s="34"/>
      <c r="U318" s="29"/>
      <c r="AE318" s="12">
        <f t="shared" si="112"/>
        <v>-1</v>
      </c>
      <c r="AF318" s="9">
        <f t="shared" si="113"/>
        <v>274</v>
      </c>
      <c r="AG318" s="24">
        <f t="shared" si="115"/>
        <v>-273</v>
      </c>
      <c r="AH318" s="24">
        <f t="shared" si="115"/>
        <v>-276</v>
      </c>
    </row>
    <row r="319" spans="1:34" ht="12.75">
      <c r="A319" s="30">
        <f t="shared" si="111"/>
        <v>-221</v>
      </c>
      <c r="B319" s="28"/>
      <c r="C319" s="67"/>
      <c r="D319" s="30"/>
      <c r="E319" s="67"/>
      <c r="F319" s="67"/>
      <c r="G319" s="67"/>
      <c r="H319" s="29"/>
      <c r="I319" s="29"/>
      <c r="J319" s="29"/>
      <c r="K319" s="29"/>
      <c r="L319" s="68"/>
      <c r="M319" s="29"/>
      <c r="N319" s="68"/>
      <c r="O319" s="29"/>
      <c r="P319" s="29"/>
      <c r="Q319" s="29"/>
      <c r="R319" s="29"/>
      <c r="S319" s="29"/>
      <c r="T319" s="34"/>
      <c r="U319" s="29"/>
      <c r="AE319" s="12">
        <f t="shared" si="112"/>
        <v>-1</v>
      </c>
      <c r="AF319" s="9">
        <f t="shared" si="113"/>
        <v>275</v>
      </c>
      <c r="AG319" s="24">
        <f t="shared" si="115"/>
        <v>-274</v>
      </c>
      <c r="AH319" s="24">
        <f t="shared" si="115"/>
        <v>-277</v>
      </c>
    </row>
    <row r="320" spans="1:34" ht="12.75">
      <c r="A320" s="30">
        <f t="shared" si="111"/>
        <v>-222</v>
      </c>
      <c r="B320" s="28"/>
      <c r="C320" s="67"/>
      <c r="D320" s="30"/>
      <c r="E320" s="67"/>
      <c r="F320" s="67"/>
      <c r="G320" s="67"/>
      <c r="H320" s="29"/>
      <c r="I320" s="29"/>
      <c r="J320" s="29"/>
      <c r="K320" s="29"/>
      <c r="L320" s="68"/>
      <c r="M320" s="29"/>
      <c r="N320" s="68"/>
      <c r="O320" s="29"/>
      <c r="P320" s="29"/>
      <c r="Q320" s="29"/>
      <c r="R320" s="29"/>
      <c r="S320" s="29"/>
      <c r="T320" s="34"/>
      <c r="U320" s="29"/>
      <c r="AE320" s="12">
        <f t="shared" si="112"/>
        <v>-1</v>
      </c>
      <c r="AF320" s="9">
        <f t="shared" si="113"/>
        <v>276</v>
      </c>
      <c r="AG320" s="24">
        <f t="shared" si="115"/>
        <v>-275</v>
      </c>
      <c r="AH320" s="24">
        <f t="shared" si="115"/>
        <v>-278</v>
      </c>
    </row>
    <row r="321" spans="1:34" ht="12.75">
      <c r="A321" s="30">
        <f t="shared" si="111"/>
        <v>-223</v>
      </c>
      <c r="B321" s="28"/>
      <c r="C321" s="67"/>
      <c r="D321" s="30"/>
      <c r="E321" s="67"/>
      <c r="F321" s="67"/>
      <c r="G321" s="67"/>
      <c r="H321" s="29"/>
      <c r="I321" s="29"/>
      <c r="J321" s="29"/>
      <c r="K321" s="29"/>
      <c r="L321" s="68"/>
      <c r="M321" s="29"/>
      <c r="N321" s="68"/>
      <c r="O321" s="29"/>
      <c r="P321" s="29"/>
      <c r="Q321" s="29"/>
      <c r="R321" s="29"/>
      <c r="S321" s="29"/>
      <c r="T321" s="34"/>
      <c r="U321" s="29"/>
      <c r="AE321" s="12">
        <f t="shared" si="112"/>
        <v>-1</v>
      </c>
      <c r="AF321" s="9">
        <f t="shared" si="113"/>
        <v>277</v>
      </c>
      <c r="AG321" s="24">
        <f t="shared" si="115"/>
        <v>-276</v>
      </c>
      <c r="AH321" s="24">
        <f t="shared" si="115"/>
        <v>-279</v>
      </c>
    </row>
    <row r="322" spans="1:34" ht="12.75">
      <c r="A322" s="30">
        <f t="shared" si="111"/>
        <v>-224</v>
      </c>
      <c r="B322" s="28"/>
      <c r="C322" s="67"/>
      <c r="D322" s="30"/>
      <c r="E322" s="67"/>
      <c r="F322" s="67"/>
      <c r="G322" s="67"/>
      <c r="H322" s="29"/>
      <c r="I322" s="29"/>
      <c r="J322" s="29"/>
      <c r="K322" s="29"/>
      <c r="L322" s="68"/>
      <c r="M322" s="29"/>
      <c r="N322" s="68"/>
      <c r="O322" s="29"/>
      <c r="P322" s="29"/>
      <c r="Q322" s="29"/>
      <c r="R322" s="29"/>
      <c r="S322" s="29"/>
      <c r="T322" s="34"/>
      <c r="U322" s="29"/>
      <c r="AE322" s="12">
        <f t="shared" si="112"/>
        <v>-1</v>
      </c>
      <c r="AF322" s="9">
        <f t="shared" si="113"/>
        <v>278</v>
      </c>
      <c r="AG322" s="24">
        <f t="shared" si="115"/>
        <v>-277</v>
      </c>
      <c r="AH322" s="24">
        <f t="shared" si="115"/>
        <v>-280</v>
      </c>
    </row>
    <row r="323" spans="1:34" ht="12.75">
      <c r="A323" s="30">
        <f t="shared" si="111"/>
        <v>-225</v>
      </c>
      <c r="B323" s="28"/>
      <c r="C323" s="67"/>
      <c r="D323" s="30"/>
      <c r="E323" s="67"/>
      <c r="F323" s="67"/>
      <c r="G323" s="67"/>
      <c r="H323" s="29"/>
      <c r="I323" s="29"/>
      <c r="J323" s="29"/>
      <c r="K323" s="29"/>
      <c r="L323" s="68"/>
      <c r="M323" s="29"/>
      <c r="N323" s="68"/>
      <c r="O323" s="29"/>
      <c r="P323" s="29"/>
      <c r="Q323" s="29"/>
      <c r="R323" s="29"/>
      <c r="S323" s="29"/>
      <c r="T323" s="34"/>
      <c r="U323" s="29"/>
      <c r="AE323" s="12">
        <f t="shared" si="112"/>
        <v>-1</v>
      </c>
      <c r="AF323" s="9">
        <f t="shared" si="113"/>
        <v>279</v>
      </c>
      <c r="AG323" s="24">
        <f t="shared" si="115"/>
        <v>-278</v>
      </c>
      <c r="AH323" s="24">
        <f t="shared" si="115"/>
        <v>-281</v>
      </c>
    </row>
    <row r="324" spans="1:34" ht="12.75">
      <c r="A324" s="30">
        <f t="shared" si="111"/>
        <v>-226</v>
      </c>
      <c r="B324" s="28"/>
      <c r="C324" s="67"/>
      <c r="D324" s="30"/>
      <c r="E324" s="67"/>
      <c r="F324" s="67"/>
      <c r="G324" s="67"/>
      <c r="H324" s="29"/>
      <c r="I324" s="29"/>
      <c r="J324" s="29"/>
      <c r="K324" s="29"/>
      <c r="L324" s="68"/>
      <c r="M324" s="29"/>
      <c r="N324" s="68"/>
      <c r="O324" s="29"/>
      <c r="P324" s="29"/>
      <c r="Q324" s="29"/>
      <c r="R324" s="29"/>
      <c r="S324" s="29"/>
      <c r="T324" s="34"/>
      <c r="U324" s="29"/>
      <c r="AE324" s="12">
        <f t="shared" si="112"/>
        <v>-1</v>
      </c>
      <c r="AF324" s="9">
        <f t="shared" si="113"/>
        <v>280</v>
      </c>
      <c r="AG324" s="24">
        <f t="shared" si="115"/>
        <v>-279</v>
      </c>
      <c r="AH324" s="24">
        <f t="shared" si="115"/>
        <v>-282</v>
      </c>
    </row>
    <row r="325" spans="1:34" ht="12.75">
      <c r="A325" s="30">
        <f t="shared" si="111"/>
        <v>-227</v>
      </c>
      <c r="B325" s="28"/>
      <c r="C325" s="67"/>
      <c r="D325" s="30"/>
      <c r="E325" s="67"/>
      <c r="F325" s="67"/>
      <c r="G325" s="67"/>
      <c r="H325" s="29"/>
      <c r="I325" s="29"/>
      <c r="J325" s="29"/>
      <c r="K325" s="29"/>
      <c r="L325" s="68"/>
      <c r="M325" s="29"/>
      <c r="N325" s="68"/>
      <c r="O325" s="29"/>
      <c r="P325" s="29"/>
      <c r="Q325" s="29"/>
      <c r="R325" s="29"/>
      <c r="S325" s="29"/>
      <c r="T325" s="34"/>
      <c r="U325" s="29"/>
      <c r="AE325" s="12">
        <f t="shared" si="112"/>
        <v>-1</v>
      </c>
      <c r="AF325" s="9">
        <f t="shared" si="113"/>
        <v>281</v>
      </c>
      <c r="AG325" s="24">
        <f t="shared" si="115"/>
        <v>-280</v>
      </c>
      <c r="AH325" s="24">
        <f t="shared" si="115"/>
        <v>-283</v>
      </c>
    </row>
    <row r="326" spans="1:34" ht="12.75">
      <c r="A326" s="30">
        <f t="shared" si="111"/>
        <v>-228</v>
      </c>
      <c r="B326" s="28"/>
      <c r="C326" s="67"/>
      <c r="D326" s="30"/>
      <c r="E326" s="67"/>
      <c r="F326" s="67"/>
      <c r="G326" s="67"/>
      <c r="H326" s="29"/>
      <c r="I326" s="29"/>
      <c r="J326" s="29"/>
      <c r="K326" s="29"/>
      <c r="L326" s="68"/>
      <c r="M326" s="29"/>
      <c r="N326" s="68"/>
      <c r="O326" s="29"/>
      <c r="P326" s="29"/>
      <c r="Q326" s="29"/>
      <c r="R326" s="29"/>
      <c r="S326" s="29"/>
      <c r="T326" s="34"/>
      <c r="U326" s="29"/>
      <c r="AE326" s="12">
        <f t="shared" si="112"/>
        <v>-1</v>
      </c>
      <c r="AF326" s="9">
        <f t="shared" si="113"/>
        <v>282</v>
      </c>
      <c r="AG326" s="24">
        <f t="shared" si="115"/>
        <v>-281</v>
      </c>
      <c r="AH326" s="24">
        <f t="shared" si="115"/>
        <v>-284</v>
      </c>
    </row>
    <row r="327" spans="1:34" ht="12.75">
      <c r="A327" s="30">
        <f t="shared" si="111"/>
        <v>-229</v>
      </c>
      <c r="B327" s="28"/>
      <c r="C327" s="67"/>
      <c r="D327" s="30"/>
      <c r="E327" s="67"/>
      <c r="F327" s="67"/>
      <c r="G327" s="67"/>
      <c r="H327" s="29"/>
      <c r="I327" s="29"/>
      <c r="J327" s="29"/>
      <c r="K327" s="29"/>
      <c r="L327" s="68"/>
      <c r="M327" s="29"/>
      <c r="N327" s="68"/>
      <c r="O327" s="29"/>
      <c r="P327" s="29"/>
      <c r="Q327" s="29"/>
      <c r="R327" s="29"/>
      <c r="S327" s="29"/>
      <c r="T327" s="34"/>
      <c r="U327" s="29"/>
      <c r="AE327" s="12">
        <f t="shared" si="112"/>
        <v>-1</v>
      </c>
      <c r="AF327" s="9">
        <f t="shared" si="113"/>
        <v>283</v>
      </c>
      <c r="AG327" s="24">
        <f t="shared" si="115"/>
        <v>-282</v>
      </c>
      <c r="AH327" s="24">
        <f t="shared" si="115"/>
        <v>-285</v>
      </c>
    </row>
    <row r="328" spans="1:34" ht="12.75">
      <c r="A328" s="30">
        <f t="shared" si="111"/>
        <v>-230</v>
      </c>
      <c r="B328" s="28"/>
      <c r="C328" s="67"/>
      <c r="D328" s="30"/>
      <c r="E328" s="67"/>
      <c r="F328" s="67"/>
      <c r="G328" s="67"/>
      <c r="H328" s="29"/>
      <c r="I328" s="29"/>
      <c r="J328" s="29"/>
      <c r="K328" s="29"/>
      <c r="L328" s="68"/>
      <c r="M328" s="29"/>
      <c r="N328" s="68"/>
      <c r="O328" s="29"/>
      <c r="P328" s="29"/>
      <c r="Q328" s="29"/>
      <c r="R328" s="29"/>
      <c r="S328" s="29"/>
      <c r="T328" s="34"/>
      <c r="U328" s="69"/>
      <c r="AE328" s="12">
        <f t="shared" si="112"/>
        <v>-1</v>
      </c>
      <c r="AF328" s="9">
        <f t="shared" si="113"/>
        <v>284</v>
      </c>
      <c r="AG328" s="24">
        <f t="shared" si="115"/>
        <v>-283</v>
      </c>
      <c r="AH328" s="24">
        <f t="shared" si="115"/>
        <v>-286</v>
      </c>
    </row>
    <row r="329" spans="1:34" ht="12.75">
      <c r="A329" s="30">
        <f t="shared" si="111"/>
        <v>-231</v>
      </c>
      <c r="B329" s="28"/>
      <c r="C329" s="67"/>
      <c r="D329" s="30"/>
      <c r="E329" s="67"/>
      <c r="F329" s="67"/>
      <c r="G329" s="67"/>
      <c r="H329" s="29"/>
      <c r="I329" s="29"/>
      <c r="J329" s="29"/>
      <c r="K329" s="29"/>
      <c r="L329" s="68"/>
      <c r="M329" s="29"/>
      <c r="N329" s="68"/>
      <c r="O329" s="29"/>
      <c r="P329" s="29"/>
      <c r="Q329" s="29"/>
      <c r="R329" s="29"/>
      <c r="S329" s="29"/>
      <c r="T329" s="34"/>
      <c r="U329" s="69"/>
      <c r="AE329" s="12">
        <f t="shared" si="112"/>
        <v>-1</v>
      </c>
      <c r="AF329" s="9">
        <f t="shared" si="113"/>
        <v>285</v>
      </c>
      <c r="AG329" s="24">
        <f aca="true" t="shared" si="116" ref="AG329:AH332">AG328-1</f>
        <v>-284</v>
      </c>
      <c r="AH329" s="24">
        <f t="shared" si="116"/>
        <v>-287</v>
      </c>
    </row>
    <row r="330" spans="1:34" ht="12.75">
      <c r="A330" s="30">
        <f t="shared" si="111"/>
        <v>0</v>
      </c>
      <c r="B330" s="28"/>
      <c r="C330" s="67"/>
      <c r="D330" s="30"/>
      <c r="E330" s="67"/>
      <c r="F330" s="67"/>
      <c r="G330" s="67"/>
      <c r="H330" s="29"/>
      <c r="I330" s="29"/>
      <c r="J330" s="29"/>
      <c r="K330" s="29"/>
      <c r="L330" s="68"/>
      <c r="M330" s="29"/>
      <c r="N330" s="68"/>
      <c r="O330" s="29"/>
      <c r="P330" s="29"/>
      <c r="Q330" s="29"/>
      <c r="R330" s="29"/>
      <c r="S330" s="29"/>
      <c r="T330" s="34"/>
      <c r="U330" s="69"/>
      <c r="AE330" s="12">
        <f t="shared" si="112"/>
        <v>-1</v>
      </c>
      <c r="AF330" s="9">
        <f t="shared" si="113"/>
        <v>286</v>
      </c>
      <c r="AG330" s="24">
        <f t="shared" si="116"/>
        <v>-285</v>
      </c>
      <c r="AH330" s="24">
        <f t="shared" si="116"/>
        <v>-288</v>
      </c>
    </row>
    <row r="331" spans="1:34" ht="12.75">
      <c r="A331" s="30">
        <f t="shared" si="111"/>
        <v>0</v>
      </c>
      <c r="B331" s="28"/>
      <c r="C331" s="67"/>
      <c r="D331" s="30"/>
      <c r="E331" s="67"/>
      <c r="F331" s="67"/>
      <c r="G331" s="67"/>
      <c r="H331" s="29"/>
      <c r="I331" s="29"/>
      <c r="J331" s="29"/>
      <c r="K331" s="29"/>
      <c r="L331" s="68"/>
      <c r="M331" s="29"/>
      <c r="N331" s="68"/>
      <c r="O331" s="29"/>
      <c r="P331" s="29"/>
      <c r="Q331" s="29"/>
      <c r="R331" s="29"/>
      <c r="S331" s="29"/>
      <c r="T331" s="34"/>
      <c r="U331" s="69"/>
      <c r="AE331" s="12">
        <f t="shared" si="112"/>
        <v>-1</v>
      </c>
      <c r="AF331" s="9">
        <f t="shared" si="113"/>
        <v>287</v>
      </c>
      <c r="AG331" s="24">
        <f t="shared" si="116"/>
        <v>-286</v>
      </c>
      <c r="AH331" s="24">
        <f t="shared" si="116"/>
        <v>-289</v>
      </c>
    </row>
    <row r="332" spans="31:34" ht="12.75">
      <c r="AE332" s="12">
        <f t="shared" si="112"/>
        <v>-1</v>
      </c>
      <c r="AF332" s="9">
        <f t="shared" si="113"/>
        <v>288</v>
      </c>
      <c r="AG332" s="24">
        <f t="shared" si="116"/>
        <v>-287</v>
      </c>
      <c r="AH332" s="24">
        <f t="shared" si="116"/>
        <v>-290</v>
      </c>
    </row>
  </sheetData>
  <sheetProtection password="DDA1" sheet="1"/>
  <mergeCells count="5">
    <mergeCell ref="A26:U26"/>
    <mergeCell ref="B10:O10"/>
    <mergeCell ref="B11:O11"/>
    <mergeCell ref="B12:O12"/>
    <mergeCell ref="B13:O13"/>
  </mergeCells>
  <conditionalFormatting sqref="A29:C331">
    <cfRule type="cellIs" priority="9" dxfId="3" operator="lessThanOrEqual" stopIfTrue="1">
      <formula>0</formula>
    </cfRule>
  </conditionalFormatting>
  <conditionalFormatting sqref="E29:G331">
    <cfRule type="cellIs" priority="8" dxfId="3" operator="lessThanOrEqual" stopIfTrue="1">
      <formula>0</formula>
    </cfRule>
  </conditionalFormatting>
  <conditionalFormatting sqref="O29:O331">
    <cfRule type="cellIs" priority="6" dxfId="3" operator="lessThanOrEqual" stopIfTrue="1">
      <formula>0</formula>
    </cfRule>
  </conditionalFormatting>
  <conditionalFormatting sqref="Q29:Q331">
    <cfRule type="cellIs" priority="5" dxfId="3" operator="lessThanOrEqual" stopIfTrue="1">
      <formula>0</formula>
    </cfRule>
  </conditionalFormatting>
  <conditionalFormatting sqref="S29:S331">
    <cfRule type="cellIs" priority="4" dxfId="3" operator="lessThanOrEqual" stopIfTrue="1">
      <formula>0</formula>
    </cfRule>
  </conditionalFormatting>
  <conditionalFormatting sqref="M22">
    <cfRule type="cellIs" priority="3" dxfId="0" operator="lessThan" stopIfTrue="1">
      <formula>$Q$22</formula>
    </cfRule>
  </conditionalFormatting>
  <conditionalFormatting sqref="M20">
    <cfRule type="cellIs" priority="2" dxfId="0" operator="lessThan" stopIfTrue="1">
      <formula>229</formula>
    </cfRule>
  </conditionalFormatting>
  <conditionalFormatting sqref="M21">
    <cfRule type="cellIs" priority="1" dxfId="0" operator="lessThan" stopIfTrue="1">
      <formula>305</formula>
    </cfRule>
  </conditionalFormatting>
  <printOptions/>
  <pageMargins left="0.7" right="0.7" top="0.75" bottom="0.75" header="0.3" footer="0.3"/>
  <pageSetup fitToHeight="0" fitToWidth="0" horizontalDpi="600" verticalDpi="600" orientation="portrait" scale="45" r:id="rId4"/>
  <headerFooter alignWithMargins="0">
    <oddHeader>&amp;L&amp;"Arial,Bold"&amp;8CULTEC, Inc.
P.O. Box 280
Brookfield, CT 06804&amp;C&amp;"Arial,Bold"&amp;8Phone: 203-775-4416
Fax: 203-775-1462
www.cultec.com
custservice@cultec.com&amp;R&amp;G</oddHeader>
    <oddFooter>&amp;L&amp;8Created on: &amp;D&amp;C&amp;8Copyright CULTEC, Inc. All Rights Reserved</oddFooter>
  </headerFooter>
  <drawing r:id="rId2"/>
  <legacyDrawingHF r:id="rId3"/>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Cultec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gcarolan</dc:creator>
  <cp:keywords/>
  <dc:description/>
  <cp:lastModifiedBy>Jailene Cruz</cp:lastModifiedBy>
  <cp:lastPrinted>2016-07-01T14:41:44Z</cp:lastPrinted>
  <dcterms:created xsi:type="dcterms:W3CDTF">2008-03-11T18:41:06Z</dcterms:created>
  <dcterms:modified xsi:type="dcterms:W3CDTF">2016-11-02T16:31:31Z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