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2435" activeTab="0"/>
  </bookViews>
  <sheets>
    <sheet name="README" sheetId="1" r:id="rId1"/>
    <sheet name="180HD-Imperial" sheetId="2" r:id="rId2"/>
    <sheet name="180HD-Metric" sheetId="3" r:id="rId3"/>
  </sheets>
  <externalReferences>
    <externalReference r:id="rId6"/>
  </externalReferences>
  <definedNames>
    <definedName name="bedarea" localSheetId="2">'180HD-Metric'!$B$16</definedName>
    <definedName name="bedarea">'180HD-Imperial'!$A$16</definedName>
    <definedName name="INSTALLED_L">#REF!</definedName>
    <definedName name="_xlnm.Print_Area" localSheetId="1">'180HD-Imperial'!$A$1:$J$226</definedName>
    <definedName name="_xlnm.Print_Area" localSheetId="2">'180HD-Metric'!$A$1:$Q$226</definedName>
    <definedName name="_xlnm.Print_Area" localSheetId="0">'README'!$A$1:$M$105</definedName>
    <definedName name="stoneporosity" localSheetId="2">'180HD-Metric'!#REF!</definedName>
    <definedName name="stoneporosity" localSheetId="0">'[1]330XLHD-Imperial'!#REF!</definedName>
    <definedName name="stoneporosity">'180HD-Imperial'!#REF!</definedName>
  </definedNames>
  <calcPr fullCalcOnLoad="1"/>
</workbook>
</file>

<file path=xl/sharedStrings.xml><?xml version="1.0" encoding="utf-8"?>
<sst xmlns="http://schemas.openxmlformats.org/spreadsheetml/2006/main" count="211" uniqueCount="141">
  <si>
    <t>Elevation</t>
  </si>
  <si>
    <t>Stone Void -</t>
  </si>
  <si>
    <t>Project Information:</t>
  </si>
  <si>
    <t>Stone Base -</t>
  </si>
  <si>
    <t>Stone Above Units -</t>
  </si>
  <si>
    <t xml:space="preserve">Base of Stone Elevation- </t>
  </si>
  <si>
    <t>Height of System</t>
  </si>
  <si>
    <t>inches</t>
  </si>
  <si>
    <t>mm</t>
  </si>
  <si>
    <t>ft3</t>
  </si>
  <si>
    <t>m3</t>
  </si>
  <si>
    <t>Total number of chambers -</t>
  </si>
  <si>
    <t>Area (Sq. Ft.) -</t>
  </si>
  <si>
    <t>ROW OF</t>
  </si>
  <si>
    <t>INSTALLED LENGTH</t>
  </si>
  <si>
    <t>STONE BORDER (FT.)</t>
  </si>
  <si>
    <t>CHAMBER SPACING (FT.)</t>
  </si>
  <si>
    <t>BED WIDTH</t>
  </si>
  <si>
    <t>BED LENGTH</t>
  </si>
  <si>
    <t>FT OF CHAMBER -</t>
  </si>
  <si>
    <t>HEIGH OF SYSTEM</t>
  </si>
  <si>
    <t>above</t>
  </si>
  <si>
    <t>base</t>
  </si>
  <si>
    <t>Stone Void</t>
  </si>
  <si>
    <t>ft2</t>
  </si>
  <si>
    <t>HVLV FC-24 Feed Connectors -</t>
  </si>
  <si>
    <t>FT OF FC CONNECTORS -</t>
  </si>
  <si>
    <t>Incremental Single Chamber</t>
  </si>
  <si>
    <t>FC 24 Feed Connector single unit</t>
  </si>
  <si>
    <t>Chamber Volume</t>
  </si>
  <si>
    <t>Stone Volume</t>
  </si>
  <si>
    <t>Cumulative Storage Volume</t>
  </si>
  <si>
    <t>Total Cumulative Storage Volume</t>
  </si>
  <si>
    <t>units</t>
  </si>
  <si>
    <t>%</t>
  </si>
  <si>
    <t>ft</t>
  </si>
  <si>
    <t>Area -</t>
  </si>
  <si>
    <t xml:space="preserve">Min. Area Required </t>
  </si>
  <si>
    <t>m</t>
  </si>
  <si>
    <t>in</t>
  </si>
  <si>
    <t>HVLV FC-24 Feed Connector Volume</t>
  </si>
  <si>
    <t>Height of System (inches)</t>
  </si>
  <si>
    <t>Incremental Single Chamber2</t>
  </si>
  <si>
    <t>FC 24 Feed Connector single unit2</t>
  </si>
  <si>
    <t>Chamber Volume2</t>
  </si>
  <si>
    <t>HVLV FC-24 Feed Connector Volume2</t>
  </si>
  <si>
    <t>Stone Volume2</t>
  </si>
  <si>
    <t>Cumulative Storage Volume2</t>
  </si>
  <si>
    <t>Total Cumulative Storage Volume2</t>
  </si>
  <si>
    <t>Area</t>
  </si>
  <si>
    <t>m2</t>
  </si>
  <si>
    <t>SYSTEM HEIGHT</t>
  </si>
  <si>
    <t>DESIGN CHAMBER WIDTH</t>
  </si>
  <si>
    <t>DESINGN CHAMBER WIDTH</t>
  </si>
  <si>
    <t>S &amp; E</t>
  </si>
  <si>
    <t>I</t>
  </si>
  <si>
    <t>CULTEC Recharger 180HD Incremental Storage Volumes</t>
  </si>
  <si>
    <r>
      <t>ft</t>
    </r>
    <r>
      <rPr>
        <vertAlign val="superscript"/>
        <sz val="10"/>
        <rFont val="Calibri"/>
        <family val="2"/>
      </rPr>
      <t>2</t>
    </r>
  </si>
  <si>
    <r>
      <t>ft</t>
    </r>
    <r>
      <rPr>
        <b/>
        <vertAlign val="superscript"/>
        <sz val="10"/>
        <rFont val="Calibri"/>
        <family val="2"/>
      </rPr>
      <t>3</t>
    </r>
  </si>
  <si>
    <t>Number of Rows-</t>
  </si>
  <si>
    <t>Note: Min. Area required is based on</t>
  </si>
  <si>
    <t>12" around the system and typ. spacing</t>
  </si>
  <si>
    <t>Helpful Links:</t>
  </si>
  <si>
    <t>www.cultec.com</t>
  </si>
  <si>
    <t>tech@cultec.com</t>
  </si>
  <si>
    <t>Date:</t>
  </si>
  <si>
    <r>
      <t>m</t>
    </r>
    <r>
      <rPr>
        <vertAlign val="superscript"/>
        <sz val="10"/>
        <rFont val="Calibri"/>
        <family val="2"/>
      </rPr>
      <t>2</t>
    </r>
  </si>
  <si>
    <r>
      <t>m</t>
    </r>
    <r>
      <rPr>
        <b/>
        <vertAlign val="superscript"/>
        <sz val="9"/>
        <rFont val="Calibri"/>
        <family val="2"/>
      </rPr>
      <t>3</t>
    </r>
  </si>
  <si>
    <r>
      <rPr>
        <i/>
        <sz val="10"/>
        <rFont val="Calibri"/>
        <family val="2"/>
      </rPr>
      <t>Severability:</t>
    </r>
    <r>
      <rPr>
        <sz val="10"/>
        <rFont val="Calibri"/>
        <family val="2"/>
      </rPr>
      <t xml:space="preserve"> If any Article, Section, paragraph or provision of this EULA is determined to be void or unenforceable in whole or in part, it shall not affect or impair the validity or enforcement of any other provision of this EULA. </t>
    </r>
  </si>
  <si>
    <r>
      <rPr>
        <i/>
        <sz val="10"/>
        <rFont val="Calibri"/>
        <family val="2"/>
      </rPr>
      <t xml:space="preserve">Governing Law: </t>
    </r>
    <r>
      <rPr>
        <sz val="10"/>
        <rFont val="Calibri"/>
        <family val="2"/>
      </rPr>
      <t>This EULA shall be governed by and construed in accordance with the laws of State of Connecticut, and the parties hereby agree to the jurisdiction of the courts of State of Connecticut.</t>
    </r>
  </si>
  <si>
    <r>
      <rPr>
        <i/>
        <sz val="10"/>
        <rFont val="Calibri"/>
        <family val="2"/>
      </rPr>
      <t xml:space="preserve">Successors: </t>
    </r>
    <r>
      <rPr>
        <sz val="10"/>
        <rFont val="Calibri"/>
        <family val="2"/>
      </rPr>
      <t>This EULA shall inure to the benefit of and be binding upon the parties hereto and their respective heirs, administrators, executors, successors and assigns.</t>
    </r>
  </si>
  <si>
    <r>
      <rPr>
        <i/>
        <sz val="10"/>
        <rFont val="Calibri"/>
        <family val="2"/>
      </rPr>
      <t xml:space="preserve">Amendments: </t>
    </r>
    <r>
      <rPr>
        <sz val="10"/>
        <rFont val="Calibri"/>
        <family val="2"/>
      </rPr>
      <t>This EULA may not be modified or amended except by an instrument in writing executed by the duly authorized signing officers of both parties hereto.</t>
    </r>
  </si>
  <si>
    <r>
      <rPr>
        <i/>
        <sz val="10"/>
        <rFont val="Calibri"/>
        <family val="2"/>
      </rPr>
      <t>Entire Agreement:</t>
    </r>
    <r>
      <rPr>
        <sz val="10"/>
        <rFont val="Calibri"/>
        <family val="2"/>
      </rPr>
      <t xml:space="preserve"> This EULA constitutes the entire agreement between the parties to this EULA and supersedes all prior and contemporaneous agreements, understandings, negotiations and discussions of the parties.</t>
    </r>
  </si>
  <si>
    <t>Miscellaneous Provisions</t>
  </si>
  <si>
    <t>Termination: Cultec may terminate this EULA at its sole discretion at any time.  Upon termination Licensee must permanently remove the Software from its computer(s) and server(s). All provisions of this EULA that by their nature should survive termination of this Agreement do survive its termination, including, but not limited to, provisions on ownership, proprietary rights, warranty disclaimers, liability and remedy limitations.</t>
  </si>
  <si>
    <r>
      <rPr>
        <i/>
        <sz val="10"/>
        <rFont val="Calibri"/>
        <family val="2"/>
      </rPr>
      <t xml:space="preserve"> Term:</t>
    </r>
    <r>
      <rPr>
        <sz val="10"/>
        <rFont val="Calibri"/>
        <family val="2"/>
      </rPr>
      <t xml:space="preserve"> This EULA shall commence on the date of installation of the Software by the Licensee and continue in effect until terminated as provided herein.</t>
    </r>
  </si>
  <si>
    <t>Term and Termination</t>
  </si>
  <si>
    <t>Licensee agrees to defend, indemnify, and hold harmless Cultec, and its officers, directors and employees, from and against any lawsuits, claims, losses, damages, fines and expenses (including attorneys' fees and costs) arising out of its use of the Software or its breach of this Agreement.</t>
  </si>
  <si>
    <t xml:space="preserve">Indemnity </t>
  </si>
  <si>
    <r>
      <rPr>
        <i/>
        <sz val="10"/>
        <rFont val="Calibri"/>
        <family val="2"/>
      </rPr>
      <t>Limitation of Damages:</t>
    </r>
    <r>
      <rPr>
        <sz val="10"/>
        <rFont val="Calibri"/>
        <family val="2"/>
      </rPr>
      <t xml:space="preserve"> CULTEC SHALL NOT BE LIABLE TO YOU OR ANY THIRD PARTY FOR ANY INDIRECT, SPECIAL, INCIDENTAL, PUNITIVE, COVER OR CONSEQUENTIAL DAMAGES (INCLUDING, BUT NOT LIMITED TO, DAMAGES FOR THE INABILITY TO USE EQUIPMENT OR ACCESS DATA, LOSS OF BUSINESS, LOSS OF PROFITS, BUSINESS INTERRUPTION OR THE LIKE), ARISING OUT OF THE USE OF, OR INABILITY TO USE, THE SOFTWARE OR BASED ON ANY THEORY OF LIABILITY INCLUDING BREACH OF CONTRACT, BREACH OF WARRANTY, TORT (INCLUDING NEGLIGENCE), PRODUCT LIABILITY OR OTHERWISE, EVEN IF CULTEC OR ITS REPRESENTATIVES HAVE BEEN ADVISED OF THE POSSIBILITY OF SUCH DAMAGES.</t>
    </r>
  </si>
  <si>
    <r>
      <rPr>
        <i/>
        <sz val="10"/>
        <rFont val="Calibri"/>
        <family val="2"/>
      </rPr>
      <t xml:space="preserve"> Disclaimer: </t>
    </r>
    <r>
      <rPr>
        <sz val="10"/>
        <rFont val="Calibri"/>
        <family val="2"/>
      </rPr>
      <t xml:space="preserve">THE SOFTWARE AND ANY MANUALS OR DOCUMENTATION ARE PROVIDED "AS IS," AND CULTEC EXPRESSLY DISCLAIMS ANY AND ALL WARRANTIES, WHETHER EXPRESS OR IMPLIED, INCLUDING, WITHOUT LIMITATION, ANY IMPLIED WARRANTIES OF MERCHANTABILITY OR FITNESS FOR A PARTICULAR PURPOSE, OR NONINFRINGEMENT.  CULTEC DOES NOT WARRANT THAT THE SOFTWARE WILL MEET LICENSEE’S REQUIREMENTS OR THAT OPERATION OF THE SOFTWARE WILL BE UNINTERRUPTED OR ERROR FREE.  LICENSEE ASSUMES RESPONSIBILITY FOR USE OF THE SOFTWARE AND FOR THE RESULTS OBTAINED FROM USE OF THE SOFTWARE. </t>
    </r>
  </si>
  <si>
    <r>
      <rPr>
        <i/>
        <sz val="10"/>
        <rFont val="Calibri"/>
        <family val="2"/>
      </rPr>
      <t xml:space="preserve">Data Entry: </t>
    </r>
    <r>
      <rPr>
        <sz val="10"/>
        <rFont val="Calibri"/>
        <family val="2"/>
      </rPr>
      <t xml:space="preserve">The user of this software must select input values suitable to describe their specific engineering situation.  Data entry and verification of the data input to and output from the Software shall be the sole responsibility of Licensee. </t>
    </r>
  </si>
  <si>
    <r>
      <rPr>
        <i/>
        <sz val="10"/>
        <rFont val="Calibri"/>
        <family val="2"/>
      </rPr>
      <t xml:space="preserve">Estimation Only:  </t>
    </r>
    <r>
      <rPr>
        <sz val="10"/>
        <rFont val="Calibri"/>
        <family val="2"/>
      </rPr>
      <t xml:space="preserve">The Software output should be reviewed, interpreted, applied, and approved by a qualified engineer who is responsible for it the design of the stormwater system. The CULTEC Incremental Storage Calculator should be used for creation of proposals only and should not take the place of a comprehensive engineering design.  </t>
    </r>
  </si>
  <si>
    <t>Disclaimers</t>
  </si>
  <si>
    <r>
      <rPr>
        <i/>
        <sz val="10"/>
        <rFont val="Calibri"/>
        <family val="2"/>
      </rPr>
      <t>Updates:</t>
    </r>
    <r>
      <rPr>
        <sz val="10"/>
        <rFont val="Calibri"/>
        <family val="2"/>
      </rPr>
      <t xml:space="preserve"> Cultec, in its sole discretion, may provide Licensee with Updates to the Software. Nothing herein shall be construed or interpreted as requiring Cultec to provide Updates. </t>
    </r>
  </si>
  <si>
    <r>
      <rPr>
        <i/>
        <sz val="10"/>
        <rFont val="Calibri"/>
        <family val="2"/>
      </rPr>
      <t xml:space="preserve"> Maintenance: </t>
    </r>
    <r>
      <rPr>
        <sz val="10"/>
        <rFont val="Calibri"/>
        <family val="2"/>
      </rPr>
      <t>Cultec has no obligation under this EULA to provide any support, maintenance, or other services. CULTEC Technical Assistance will be made available at Cultec’s discretion by telephone at 800-428-5832 or 203-775-4416.</t>
    </r>
  </si>
  <si>
    <t>Copyright and Trademark Notices: Licensee shall not remove, cover or alter any of the copyright, trademark or other proprietary notices placed upon, embedded in or displayed by the Software or on its packaging and related materials.</t>
  </si>
  <si>
    <r>
      <rPr>
        <i/>
        <sz val="10"/>
        <rFont val="Calibri"/>
        <family val="2"/>
      </rPr>
      <t xml:space="preserve">Ownership:  </t>
    </r>
    <r>
      <rPr>
        <sz val="10"/>
        <rFont val="Calibri"/>
        <family val="2"/>
      </rPr>
      <t>Cultec or its suppliers own the title, copyright, trademark, and other intellectual property rights in the Software.  The Software is protected by copyright and other intellectual property laws and treaties.  Cultec reserves all rights not expressly granted by this EULA.</t>
    </r>
  </si>
  <si>
    <t>use the Incremental Storage Calculator as sole engineering design program.</t>
  </si>
  <si>
    <t>(c )</t>
  </si>
  <si>
    <t>use the Software for creating estimates, proposals, materials lists, and specifications for non-CULTEC Stormwater Systems</t>
  </si>
  <si>
    <t>(b)</t>
  </si>
  <si>
    <t>reverse engineer, decompile, or disassemble the Software, except and only to the extent that such activity is expressly permitted by applicable law notwithstanding this limitation;</t>
  </si>
  <si>
    <t xml:space="preserve">(a) </t>
  </si>
  <si>
    <r>
      <rPr>
        <i/>
        <sz val="10"/>
        <rFont val="Calibri"/>
        <family val="2"/>
      </rPr>
      <t>Restrictions:</t>
    </r>
    <r>
      <rPr>
        <sz val="10"/>
        <rFont val="Calibri"/>
        <family val="2"/>
      </rPr>
      <t xml:space="preserve">  Licensee shall not:</t>
    </r>
  </si>
  <si>
    <t>Limitations</t>
  </si>
  <si>
    <r>
      <rPr>
        <i/>
        <sz val="10"/>
        <rFont val="Calibri"/>
        <family val="2"/>
      </rPr>
      <t>Registration:</t>
    </r>
    <r>
      <rPr>
        <sz val="10"/>
        <rFont val="Calibri"/>
        <family val="2"/>
      </rPr>
      <t xml:space="preserve"> Cultec may require Licensee to register Licensee’s correct name, address, and e-mail address with Cultec prior to or subsequent to receiving and installing the Software.</t>
    </r>
  </si>
  <si>
    <r>
      <rPr>
        <i/>
        <sz val="10"/>
        <rFont val="Calibri"/>
        <family val="2"/>
      </rPr>
      <t>Grant of License:</t>
    </r>
    <r>
      <rPr>
        <sz val="10"/>
        <rFont val="Calibri"/>
        <family val="2"/>
      </rPr>
      <t xml:space="preserve"> Subject to the terms and conditions set forth in this Agreement, Cultec grants to Licensee a non-exclusive, non-transferable, non-assignable, royalty-free license to install and use the Software on Licensee’s computers, including servers, solely for the purpose of creating estimates, proposals, materials lists, and specifications for CULTEC Stormwater Systems.</t>
    </r>
  </si>
  <si>
    <t>License</t>
  </si>
  <si>
    <t>End-User License Agreement (“EULA") between Cultec, Inc. ("Cultec") and the end-user ("Licensee") of Cultec’s royalty-free software, including but not limited the CULTEC Incremental Storage Calculator (the "Software").  By installing, copying or using any or all of the Software, the Licensee agrees to be bound by the terms of this EULA.</t>
  </si>
  <si>
    <t xml:space="preserve">CULTEC End-User License Agreement </t>
  </si>
  <si>
    <t xml:space="preserve">This program and any accompanying CULTEC products are copyrighted by CULTEC, Inc. Any reproduction and/or distribution without prior written consent from CULTEC, Inc. is strictly prohibited. </t>
  </si>
  <si>
    <t>©2016 CULTEC, Inc. All rights reserved. Created in the USA.</t>
  </si>
  <si>
    <t>Copyright Notice</t>
  </si>
  <si>
    <t>For technical support, please call (203)775-4416 Ext. 203 or e-mail tech@cultec.com.</t>
  </si>
  <si>
    <t>For general information on our products and services, please contact our offices within the United States at (800)428-5832, (203)775-4416 , or e-mail us at custservice@cultec.com</t>
  </si>
  <si>
    <t>Contact Information</t>
  </si>
  <si>
    <t>Brookfield, CT 06804 USA</t>
  </si>
  <si>
    <t>878 Federal Road</t>
  </si>
  <si>
    <t>P.O. Box 280</t>
  </si>
  <si>
    <t>CULTEC, Inc.</t>
  </si>
  <si>
    <t>Published by</t>
  </si>
  <si>
    <t>DOWNLOADS page</t>
  </si>
  <si>
    <t>The model specific web pages have additional information such as CAD and PDF details, spec information, and submittal packages.  Brochures, installation instructions and other design tools are also available on the DOWNLOADS page of www.cultec.com.</t>
  </si>
  <si>
    <t>Storage calculations include the storage provided by the stone border surrounding the perimeter of the bed.</t>
  </si>
  <si>
    <t>Reconfiguring the bed layout may effect actual storage provided.</t>
  </si>
  <si>
    <t>Additional Notes</t>
  </si>
  <si>
    <t>Input the bottom base elevation of the proposed stormwater system.</t>
  </si>
  <si>
    <t>Base of Elevation</t>
  </si>
  <si>
    <r>
      <t>Fill in the area taken from proposed layout created within AutoCAD</t>
    </r>
    <r>
      <rPr>
        <b/>
        <sz val="10"/>
        <rFont val="Calibri"/>
        <family val="2"/>
      </rPr>
      <t>®.</t>
    </r>
  </si>
  <si>
    <t>Stone Above Units</t>
  </si>
  <si>
    <t>Stone Base</t>
  </si>
  <si>
    <t>Industry standard is 40%. You may adjust this percentage as needed.</t>
  </si>
  <si>
    <t>Fill in the total number of feed connectors proposed for the entire system</t>
  </si>
  <si>
    <t>HVLV FC-24 Feed Connectors</t>
  </si>
  <si>
    <t>Fill in the total number of chambers proposed for the entire system</t>
  </si>
  <si>
    <t>Total Number of Chambers</t>
  </si>
  <si>
    <t>Fill in the number of rows of chambers you are proposing for your design</t>
  </si>
  <si>
    <t>Number of Rows</t>
  </si>
  <si>
    <t>Fill in the date that the report is created</t>
  </si>
  <si>
    <t>Date</t>
  </si>
  <si>
    <t>Fill the Project Name and Location</t>
  </si>
  <si>
    <t>Project Information Section</t>
  </si>
  <si>
    <t xml:space="preserve">Do a "SAVE AS" of  this workbook with a filename which is a unique name to save the integrity of the master file copy each time you use it.  </t>
  </si>
  <si>
    <t>Be sure to keep this initial version as a master copy without user input adjustments.</t>
  </si>
  <si>
    <t>Save a Master Copy</t>
  </si>
  <si>
    <t>How to Use the Incremental Storage Calculator</t>
  </si>
  <si>
    <t>Version ISC-180HD 11-16</t>
  </si>
  <si>
    <t>CULTEC Recharger 180HD Incremental Storage Calculator</t>
  </si>
  <si>
    <t xml:space="preserve">The Recharger 180HD requires a minimum of 6" (152 mm) stone below the chamber.  Increasing the stone below the chamber increases the storage provided within the stone, however, it may be more cost effective to use a larger model. </t>
  </si>
  <si>
    <t>The Recharger 180HD requires a minimum of 6" (152 mm) of stone above the chamber.  Increasing the stone above the chamber increases the storage provided within the stone, however, it may be more cost effective to use a larger model.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</si>
</sst>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0_);\(0\)"/>
    <numFmt numFmtId="167" formatCode="0;[Red]0"/>
    <numFmt numFmtId="168" formatCode="0.0"/>
    <numFmt numFmtId="169" formatCode="0.0000"/>
    <numFmt numFmtId="170" formatCode="0.0000000"/>
    <numFmt numFmtId="171" formatCode="0.000000"/>
    <numFmt numFmtId="172" formatCode="0.00000"/>
    <numFmt numFmtId="173" formatCode="0.00000000"/>
    <numFmt numFmtId="174" formatCode="0.000000000"/>
    <numFmt numFmtId="175" formatCode="0.0000000000"/>
    <numFmt numFmtId="176" formatCode="0.00000000000"/>
  </numFmts>
  <fonts count="70">
    <font>
      <sz val="10"/>
      <name val="Arial"/>
      <family val="0"/>
    </font>
    <font>
      <u val="single"/>
      <sz val="10"/>
      <color indexed="12"/>
      <name val="Arial"/>
      <family val="2"/>
    </font>
    <font>
      <sz val="10"/>
      <name val="Calibri"/>
      <family val="2"/>
    </font>
    <font>
      <b/>
      <sz val="10"/>
      <name val="Calibri"/>
      <family val="2"/>
    </font>
    <font>
      <vertAlign val="superscript"/>
      <sz val="10"/>
      <name val="Calibri"/>
      <family val="2"/>
    </font>
    <font>
      <b/>
      <vertAlign val="superscript"/>
      <sz val="10"/>
      <name val="Calibri"/>
      <family val="2"/>
    </font>
    <font>
      <b/>
      <sz val="12"/>
      <name val="Calibri"/>
      <family val="2"/>
    </font>
    <font>
      <b/>
      <vertAlign val="superscript"/>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Calibri"/>
      <family val="2"/>
    </font>
    <font>
      <sz val="8"/>
      <color indexed="56"/>
      <name val="Calibri"/>
      <family val="2"/>
    </font>
    <font>
      <u val="single"/>
      <sz val="8"/>
      <color indexed="12"/>
      <name val="Calibri"/>
      <family val="2"/>
    </font>
    <font>
      <sz val="8"/>
      <name val="Calibri"/>
      <family val="2"/>
    </font>
    <font>
      <b/>
      <sz val="14"/>
      <name val="Calibri"/>
      <family val="2"/>
    </font>
    <font>
      <b/>
      <sz val="12"/>
      <color indexed="9"/>
      <name val="Calibri"/>
      <family val="2"/>
    </font>
    <font>
      <b/>
      <sz val="10"/>
      <color indexed="8"/>
      <name val="Calibri"/>
      <family val="2"/>
    </font>
    <font>
      <b/>
      <sz val="9"/>
      <color indexed="9"/>
      <name val="Calibri"/>
      <family val="2"/>
    </font>
    <font>
      <b/>
      <sz val="9"/>
      <name val="Calibri"/>
      <family val="2"/>
    </font>
    <font>
      <b/>
      <sz val="13"/>
      <name val="Calibri"/>
      <family val="2"/>
    </font>
    <font>
      <sz val="10"/>
      <color indexed="10"/>
      <name val="Calibri"/>
      <family val="2"/>
    </font>
    <font>
      <sz val="8"/>
      <color indexed="10"/>
      <name val="Calibri"/>
      <family val="2"/>
    </font>
    <font>
      <i/>
      <sz val="10"/>
      <name val="Calibri"/>
      <family val="2"/>
    </font>
    <font>
      <u val="single"/>
      <sz val="10"/>
      <color indexed="12"/>
      <name val="Calibri"/>
      <family val="2"/>
    </font>
    <font>
      <sz val="12"/>
      <name val="Arial"/>
      <family val="2"/>
    </font>
    <font>
      <b/>
      <sz val="16"/>
      <name val="Calibri"/>
      <family val="2"/>
    </font>
    <font>
      <sz val="8"/>
      <color indexed="8"/>
      <name val="Arial"/>
      <family val="2"/>
    </font>
    <font>
      <sz val="7.5"/>
      <color indexed="8"/>
      <name val="Calibri"/>
      <family val="2"/>
    </font>
    <font>
      <sz val="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name val="Calibri"/>
      <family val="2"/>
    </font>
    <font>
      <sz val="8"/>
      <color theme="3"/>
      <name val="Calibri"/>
      <family val="2"/>
    </font>
    <font>
      <b/>
      <sz val="12"/>
      <color theme="0"/>
      <name val="Calibri"/>
      <family val="2"/>
    </font>
    <font>
      <b/>
      <sz val="10"/>
      <color theme="1"/>
      <name val="Calibri"/>
      <family val="2"/>
    </font>
    <font>
      <b/>
      <sz val="9"/>
      <color theme="0"/>
      <name val="Calibri"/>
      <family val="2"/>
    </font>
    <font>
      <sz val="10"/>
      <color rgb="FFFF0000"/>
      <name val="Calibri"/>
      <family val="2"/>
    </font>
    <font>
      <sz val="8"/>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indexed="9"/>
        <bgColor indexed="64"/>
      </patternFill>
    </fill>
    <fill>
      <patternFill patternType="solid">
        <fgColor theme="3" tint="0.39998000860214233"/>
        <bgColor indexed="64"/>
      </patternFill>
    </fill>
    <fill>
      <patternFill patternType="solid">
        <fgColor theme="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14">
    <xf numFmtId="0" fontId="0" fillId="0" borderId="0" xfId="0" applyAlignment="1">
      <alignment/>
    </xf>
    <xf numFmtId="0" fontId="2" fillId="33" borderId="10" xfId="0" applyFont="1" applyFill="1" applyBorder="1" applyAlignment="1">
      <alignment horizontal="center" vertical="center"/>
    </xf>
    <xf numFmtId="0" fontId="2" fillId="33" borderId="11" xfId="0" applyFont="1" applyFill="1" applyBorder="1" applyAlignment="1" applyProtection="1">
      <alignment horizontal="center" vertical="center"/>
      <protection hidden="1"/>
    </xf>
    <xf numFmtId="0" fontId="2" fillId="33" borderId="12" xfId="0" applyFont="1" applyFill="1" applyBorder="1" applyAlignment="1">
      <alignment horizontal="center" vertical="center"/>
    </xf>
    <xf numFmtId="164" fontId="2" fillId="33" borderId="11" xfId="0" applyNumberFormat="1" applyFont="1" applyFill="1" applyBorder="1" applyAlignment="1" applyProtection="1">
      <alignment horizontal="center" vertical="center"/>
      <protection hidden="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2" borderId="14" xfId="57" applyFont="1" applyFill="1" applyBorder="1" applyAlignment="1" applyProtection="1">
      <alignment horizontal="left"/>
      <protection locked="0"/>
    </xf>
    <xf numFmtId="0" fontId="2" fillId="33" borderId="13" xfId="0" applyFont="1" applyFill="1" applyBorder="1" applyAlignment="1">
      <alignment horizontal="center" vertical="center"/>
    </xf>
    <xf numFmtId="164" fontId="2" fillId="33" borderId="15" xfId="0" applyNumberFormat="1" applyFont="1" applyFill="1" applyBorder="1" applyAlignment="1" applyProtection="1">
      <alignment horizontal="center" vertical="center"/>
      <protection hidden="1"/>
    </xf>
    <xf numFmtId="0" fontId="2" fillId="33" borderId="16" xfId="0" applyFont="1" applyFill="1" applyBorder="1" applyAlignment="1" applyProtection="1">
      <alignment horizontal="center" vertical="center"/>
      <protection hidden="1"/>
    </xf>
    <xf numFmtId="0" fontId="2" fillId="0" borderId="0" xfId="0" applyFont="1" applyAlignment="1">
      <alignment horizontal="center"/>
    </xf>
    <xf numFmtId="0" fontId="2" fillId="0" borderId="0" xfId="0" applyFont="1" applyAlignment="1">
      <alignment/>
    </xf>
    <xf numFmtId="164" fontId="2" fillId="0" borderId="0" xfId="0" applyNumberFormat="1" applyFont="1" applyAlignment="1">
      <alignment horizontal="center"/>
    </xf>
    <xf numFmtId="2" fontId="2" fillId="0" borderId="0" xfId="0" applyNumberFormat="1" applyFont="1" applyAlignment="1">
      <alignment horizontal="center"/>
    </xf>
    <xf numFmtId="2" fontId="2" fillId="0" borderId="0" xfId="0" applyNumberFormat="1" applyFont="1" applyAlignment="1">
      <alignment/>
    </xf>
    <xf numFmtId="164" fontId="2" fillId="0" borderId="0" xfId="0" applyNumberFormat="1" applyFont="1" applyAlignment="1">
      <alignment/>
    </xf>
    <xf numFmtId="0" fontId="2" fillId="0" borderId="0" xfId="57" applyFont="1">
      <alignment/>
      <protection/>
    </xf>
    <xf numFmtId="164" fontId="2" fillId="0" borderId="0" xfId="0" applyNumberFormat="1" applyFont="1" applyAlignment="1" applyProtection="1">
      <alignment horizontal="center"/>
      <protection hidden="1"/>
    </xf>
    <xf numFmtId="2" fontId="2" fillId="0" borderId="0" xfId="0" applyNumberFormat="1" applyFont="1" applyAlignment="1" applyProtection="1">
      <alignment/>
      <protection hidden="1"/>
    </xf>
    <xf numFmtId="0" fontId="2" fillId="0" borderId="0" xfId="0" applyFont="1" applyAlignment="1">
      <alignment horizontal="left" vertical="center"/>
    </xf>
    <xf numFmtId="1" fontId="2" fillId="2" borderId="17" xfId="0" applyNumberFormat="1" applyFont="1" applyFill="1" applyBorder="1" applyAlignment="1" applyProtection="1">
      <alignment horizontal="center"/>
      <protection locked="0"/>
    </xf>
    <xf numFmtId="164" fontId="2" fillId="0" borderId="0" xfId="0" applyNumberFormat="1" applyFont="1" applyAlignment="1">
      <alignment horizontal="left"/>
    </xf>
    <xf numFmtId="0" fontId="2" fillId="0" borderId="0" xfId="0" applyFont="1" applyAlignment="1">
      <alignment horizontal="left"/>
    </xf>
    <xf numFmtId="2" fontId="2" fillId="0" borderId="0" xfId="0" applyNumberFormat="1" applyFont="1" applyAlignment="1" applyProtection="1">
      <alignment horizontal="center"/>
      <protection hidden="1"/>
    </xf>
    <xf numFmtId="2" fontId="2" fillId="0" borderId="0" xfId="0" applyNumberFormat="1" applyFont="1" applyAlignment="1">
      <alignment horizontal="left"/>
    </xf>
    <xf numFmtId="0" fontId="2" fillId="0" borderId="0" xfId="0" applyFont="1" applyAlignment="1">
      <alignment horizontal="right"/>
    </xf>
    <xf numFmtId="1" fontId="2" fillId="0" borderId="0" xfId="0" applyNumberFormat="1" applyFont="1" applyAlignment="1">
      <alignment/>
    </xf>
    <xf numFmtId="2" fontId="2" fillId="2" borderId="17" xfId="0" applyNumberFormat="1" applyFont="1" applyFill="1" applyBorder="1" applyAlignment="1" applyProtection="1">
      <alignment horizontal="center"/>
      <protection locked="0"/>
    </xf>
    <xf numFmtId="2" fontId="63" fillId="0" borderId="0" xfId="0" applyNumberFormat="1" applyFont="1" applyAlignment="1" applyProtection="1">
      <alignment/>
      <protection hidden="1"/>
    </xf>
    <xf numFmtId="1" fontId="2" fillId="34" borderId="17" xfId="0" applyNumberFormat="1" applyFont="1" applyFill="1" applyBorder="1" applyAlignment="1" applyProtection="1">
      <alignment horizontal="center"/>
      <protection locked="0"/>
    </xf>
    <xf numFmtId="2" fontId="2" fillId="34" borderId="17" xfId="0" applyNumberFormat="1" applyFont="1" applyFill="1" applyBorder="1" applyAlignment="1" applyProtection="1">
      <alignment horizontal="center"/>
      <protection locked="0"/>
    </xf>
    <xf numFmtId="168" fontId="2"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164" fontId="2" fillId="0" borderId="0" xfId="0" applyNumberFormat="1" applyFont="1" applyFill="1" applyBorder="1" applyAlignment="1" applyProtection="1">
      <alignment horizontal="center" vertical="center"/>
      <protection hidden="1"/>
    </xf>
    <xf numFmtId="2" fontId="2" fillId="0" borderId="0" xfId="0" applyNumberFormat="1" applyFont="1" applyFill="1" applyBorder="1" applyAlignment="1" applyProtection="1">
      <alignment horizontal="center" vertical="center"/>
      <protection hidden="1"/>
    </xf>
    <xf numFmtId="0" fontId="2" fillId="0" borderId="15" xfId="0" applyFont="1" applyFill="1" applyBorder="1" applyAlignment="1">
      <alignment horizontal="center" vertical="center"/>
    </xf>
    <xf numFmtId="1" fontId="2" fillId="0" borderId="0" xfId="0" applyNumberFormat="1" applyFont="1" applyAlignment="1">
      <alignment horizontal="left"/>
    </xf>
    <xf numFmtId="0" fontId="2" fillId="0" borderId="11" xfId="0" applyFont="1" applyFill="1" applyBorder="1" applyAlignment="1">
      <alignment horizontal="center" vertical="center"/>
    </xf>
    <xf numFmtId="168" fontId="2" fillId="0" borderId="0" xfId="0" applyNumberFormat="1" applyFont="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xf>
    <xf numFmtId="164" fontId="2" fillId="0" borderId="0" xfId="0" applyNumberFormat="1" applyFont="1" applyFill="1" applyAlignment="1" applyProtection="1">
      <alignment horizontal="center" vertical="center"/>
      <protection hidden="1"/>
    </xf>
    <xf numFmtId="2" fontId="2" fillId="0" borderId="0" xfId="0" applyNumberFormat="1" applyFont="1" applyFill="1" applyAlignment="1" applyProtection="1">
      <alignment horizontal="center" vertical="center"/>
      <protection hidden="1"/>
    </xf>
    <xf numFmtId="0" fontId="2" fillId="0" borderId="0" xfId="0" applyFont="1" applyAlignment="1">
      <alignment horizontal="center" vertical="center"/>
    </xf>
    <xf numFmtId="0" fontId="3" fillId="0" borderId="0" xfId="0" applyFont="1" applyAlignment="1" applyProtection="1">
      <alignment horizontal="center"/>
      <protection hidden="1"/>
    </xf>
    <xf numFmtId="2" fontId="3" fillId="2" borderId="18" xfId="0" applyNumberFormat="1" applyFont="1" applyFill="1" applyBorder="1" applyAlignment="1" applyProtection="1">
      <alignment horizontal="center" vertical="center" wrapText="1"/>
      <protection hidden="1"/>
    </xf>
    <xf numFmtId="2" fontId="3" fillId="2" borderId="19" xfId="0" applyNumberFormat="1" applyFont="1" applyFill="1" applyBorder="1" applyAlignment="1" applyProtection="1">
      <alignment horizontal="center" vertical="center" wrapText="1"/>
      <protection hidden="1"/>
    </xf>
    <xf numFmtId="164" fontId="3" fillId="2" borderId="19" xfId="0" applyNumberFormat="1" applyFont="1" applyFill="1" applyBorder="1" applyAlignment="1" applyProtection="1">
      <alignment horizontal="center" vertical="center" wrapText="1"/>
      <protection hidden="1"/>
    </xf>
    <xf numFmtId="2" fontId="3" fillId="2" borderId="20" xfId="0" applyNumberFormat="1" applyFont="1" applyFill="1" applyBorder="1" applyAlignment="1" applyProtection="1">
      <alignment horizontal="center" vertical="center" wrapText="1"/>
      <protection hidden="1"/>
    </xf>
    <xf numFmtId="2" fontId="3" fillId="2" borderId="21" xfId="0" applyNumberFormat="1" applyFont="1" applyFill="1" applyBorder="1" applyAlignment="1" applyProtection="1">
      <alignment horizontal="center" vertical="center" wrapText="1"/>
      <protection hidden="1"/>
    </xf>
    <xf numFmtId="0" fontId="3" fillId="2" borderId="22" xfId="0" applyFont="1" applyFill="1" applyBorder="1" applyAlignment="1" applyProtection="1">
      <alignment horizontal="center" vertical="center" wrapText="1"/>
      <protection hidden="1"/>
    </xf>
    <xf numFmtId="2" fontId="3" fillId="2" borderId="22" xfId="0" applyNumberFormat="1" applyFont="1" applyFill="1" applyBorder="1" applyAlignment="1" applyProtection="1">
      <alignment horizontal="center" vertical="center" wrapText="1"/>
      <protection hidden="1"/>
    </xf>
    <xf numFmtId="2" fontId="3" fillId="2" borderId="23" xfId="0" applyNumberFormat="1" applyFont="1" applyFill="1" applyBorder="1" applyAlignment="1" applyProtection="1">
      <alignment horizontal="center" vertical="center" wrapText="1"/>
      <protection hidden="1"/>
    </xf>
    <xf numFmtId="2" fontId="64" fillId="0" borderId="0" xfId="0" applyNumberFormat="1" applyFont="1" applyAlignment="1" applyProtection="1">
      <alignment/>
      <protection hidden="1"/>
    </xf>
    <xf numFmtId="0" fontId="6" fillId="35" borderId="0" xfId="57" applyFont="1" applyFill="1" applyBorder="1" applyProtection="1">
      <alignment/>
      <protection/>
    </xf>
    <xf numFmtId="164" fontId="28" fillId="0" borderId="0" xfId="53" applyNumberFormat="1" applyFont="1" applyAlignment="1" applyProtection="1">
      <alignment horizontal="left" vertical="top"/>
      <protection/>
    </xf>
    <xf numFmtId="164" fontId="28" fillId="0" borderId="0" xfId="53" applyNumberFormat="1" applyFont="1" applyAlignment="1" applyProtection="1">
      <alignment horizontal="left" vertical="top"/>
      <protection hidden="1"/>
    </xf>
    <xf numFmtId="0" fontId="3" fillId="0" borderId="0" xfId="57" applyFont="1" applyAlignment="1">
      <alignment horizontal="right"/>
      <protection/>
    </xf>
    <xf numFmtId="14" fontId="2" fillId="0" borderId="0" xfId="0" applyNumberFormat="1" applyFont="1" applyAlignment="1">
      <alignment horizontal="left"/>
    </xf>
    <xf numFmtId="0" fontId="6" fillId="35" borderId="0" xfId="57" applyFont="1" applyFill="1" applyBorder="1" applyProtection="1">
      <alignment/>
      <protection/>
    </xf>
    <xf numFmtId="0" fontId="3" fillId="0" borderId="0" xfId="57" applyFont="1" applyAlignment="1">
      <alignment horizontal="right"/>
      <protection/>
    </xf>
    <xf numFmtId="14" fontId="2" fillId="0" borderId="0" xfId="0" applyNumberFormat="1" applyFont="1" applyAlignment="1">
      <alignment horizontal="left"/>
    </xf>
    <xf numFmtId="0" fontId="29" fillId="0" borderId="0" xfId="0" applyFont="1" applyAlignment="1">
      <alignment horizontal="center" vertical="center"/>
    </xf>
    <xf numFmtId="0" fontId="30" fillId="0" borderId="0" xfId="0" applyFont="1" applyAlignment="1" applyProtection="1">
      <alignment horizontal="center"/>
      <protection hidden="1"/>
    </xf>
    <xf numFmtId="2" fontId="64" fillId="0" borderId="0" xfId="0" applyNumberFormat="1" applyFont="1" applyAlignment="1" applyProtection="1">
      <alignment/>
      <protection hidden="1"/>
    </xf>
    <xf numFmtId="2" fontId="65" fillId="36" borderId="11" xfId="0" applyNumberFormat="1" applyFont="1" applyFill="1" applyBorder="1" applyAlignment="1" applyProtection="1">
      <alignment horizontal="center" vertical="center" wrapText="1"/>
      <protection hidden="1"/>
    </xf>
    <xf numFmtId="2" fontId="66" fillId="2" borderId="24" xfId="0" applyNumberFormat="1" applyFont="1" applyFill="1" applyBorder="1" applyAlignment="1" applyProtection="1">
      <alignment horizontal="center" vertical="center" wrapText="1"/>
      <protection hidden="1"/>
    </xf>
    <xf numFmtId="2" fontId="6" fillId="2" borderId="0" xfId="0" applyNumberFormat="1" applyFont="1" applyFill="1" applyBorder="1" applyAlignment="1" applyProtection="1">
      <alignment horizontal="center" vertical="center" wrapText="1"/>
      <protection hidden="1"/>
    </xf>
    <xf numFmtId="2" fontId="66" fillId="2" borderId="0" xfId="0" applyNumberFormat="1" applyFont="1" applyFill="1" applyBorder="1" applyAlignment="1" applyProtection="1">
      <alignment horizontal="center" vertical="center" wrapText="1"/>
      <protection hidden="1"/>
    </xf>
    <xf numFmtId="164" fontId="6" fillId="2" borderId="0" xfId="0" applyNumberFormat="1" applyFont="1" applyFill="1" applyBorder="1" applyAlignment="1" applyProtection="1">
      <alignment horizontal="center" vertical="center" wrapText="1"/>
      <protection hidden="1"/>
    </xf>
    <xf numFmtId="2" fontId="66" fillId="2" borderId="25" xfId="0" applyNumberFormat="1" applyFont="1" applyFill="1" applyBorder="1" applyAlignment="1" applyProtection="1">
      <alignment horizontal="center" vertical="center" wrapText="1"/>
      <protection hidden="1"/>
    </xf>
    <xf numFmtId="2" fontId="67" fillId="37" borderId="16" xfId="0" applyNumberFormat="1" applyFont="1" applyFill="1" applyBorder="1" applyAlignment="1" applyProtection="1">
      <alignment horizontal="center" vertical="center" wrapText="1"/>
      <protection hidden="1"/>
    </xf>
    <xf numFmtId="2" fontId="34" fillId="2" borderId="21" xfId="0" applyNumberFormat="1" applyFont="1" applyFill="1" applyBorder="1" applyAlignment="1" applyProtection="1">
      <alignment horizontal="center" vertical="center" wrapText="1"/>
      <protection hidden="1"/>
    </xf>
    <xf numFmtId="2" fontId="34" fillId="2" borderId="22" xfId="0" applyNumberFormat="1" applyFont="1" applyFill="1" applyBorder="1" applyAlignment="1" applyProtection="1">
      <alignment horizontal="center" vertical="center" wrapText="1"/>
      <protection hidden="1"/>
    </xf>
    <xf numFmtId="0" fontId="34" fillId="2" borderId="22" xfId="0" applyFont="1" applyFill="1" applyBorder="1" applyAlignment="1" applyProtection="1">
      <alignment horizontal="center" vertical="center" wrapText="1"/>
      <protection hidden="1"/>
    </xf>
    <xf numFmtId="2" fontId="34" fillId="2" borderId="23" xfId="0" applyNumberFormat="1" applyFont="1" applyFill="1" applyBorder="1" applyAlignment="1" applyProtection="1">
      <alignment horizontal="center" vertical="center" wrapText="1"/>
      <protection hidden="1"/>
    </xf>
    <xf numFmtId="1" fontId="29" fillId="0" borderId="0" xfId="0" applyNumberFormat="1" applyFont="1" applyAlignment="1">
      <alignment horizontal="center" vertical="center"/>
    </xf>
    <xf numFmtId="1" fontId="2" fillId="0" borderId="0" xfId="0" applyNumberFormat="1" applyFont="1" applyFill="1" applyBorder="1" applyAlignment="1" applyProtection="1">
      <alignment horizontal="center" vertical="center"/>
      <protection hidden="1"/>
    </xf>
    <xf numFmtId="169" fontId="2" fillId="0" borderId="0" xfId="0" applyNumberFormat="1" applyFont="1" applyFill="1" applyBorder="1" applyAlignment="1" applyProtection="1">
      <alignment horizontal="center" vertical="center"/>
      <protection hidden="1"/>
    </xf>
    <xf numFmtId="164" fontId="2" fillId="0" borderId="0" xfId="0" applyNumberFormat="1" applyFont="1" applyFill="1" applyAlignment="1">
      <alignment horizontal="center" vertical="center"/>
    </xf>
    <xf numFmtId="2" fontId="2" fillId="0" borderId="0" xfId="0" applyNumberFormat="1" applyFont="1" applyFill="1" applyBorder="1" applyAlignment="1">
      <alignment horizontal="center" vertical="center"/>
    </xf>
    <xf numFmtId="2" fontId="68" fillId="0" borderId="0" xfId="0" applyNumberFormat="1" applyFont="1" applyAlignment="1">
      <alignment horizontal="left"/>
    </xf>
    <xf numFmtId="2" fontId="68" fillId="0" borderId="0" xfId="0" applyNumberFormat="1" applyFont="1" applyAlignment="1" applyProtection="1">
      <alignment horizontal="left"/>
      <protection hidden="1"/>
    </xf>
    <xf numFmtId="0" fontId="2" fillId="33" borderId="22" xfId="57" applyFont="1" applyFill="1" applyBorder="1" applyAlignment="1" applyProtection="1">
      <alignment horizontal="left"/>
      <protection locked="0"/>
    </xf>
    <xf numFmtId="0" fontId="35" fillId="0" borderId="14" xfId="0" applyFont="1" applyBorder="1" applyAlignment="1" applyProtection="1">
      <alignment horizontal="center" vertical="center"/>
      <protection hidden="1"/>
    </xf>
    <xf numFmtId="0" fontId="35" fillId="0" borderId="26" xfId="0" applyFont="1" applyBorder="1" applyAlignment="1" applyProtection="1">
      <alignment horizontal="center" vertical="center"/>
      <protection hidden="1"/>
    </xf>
    <xf numFmtId="0" fontId="35" fillId="0" borderId="27" xfId="0" applyFont="1" applyBorder="1" applyAlignment="1" applyProtection="1">
      <alignment horizontal="center" vertical="center"/>
      <protection hidden="1"/>
    </xf>
    <xf numFmtId="0" fontId="2" fillId="33" borderId="26" xfId="57" applyFont="1" applyFill="1" applyBorder="1" applyAlignment="1" applyProtection="1">
      <alignment horizontal="left"/>
      <protection locked="0"/>
    </xf>
    <xf numFmtId="0" fontId="35" fillId="0" borderId="14" xfId="0" applyFont="1" applyBorder="1" applyAlignment="1">
      <alignment horizontal="center" vertical="center"/>
    </xf>
    <xf numFmtId="0" fontId="35" fillId="0" borderId="26" xfId="0" applyFont="1" applyBorder="1" applyAlignment="1">
      <alignment horizontal="center" vertical="center"/>
    </xf>
    <xf numFmtId="0" fontId="35" fillId="0" borderId="27" xfId="0" applyFont="1" applyBorder="1" applyAlignment="1">
      <alignment horizontal="center" vertical="center"/>
    </xf>
    <xf numFmtId="0" fontId="0" fillId="0" borderId="0" xfId="57">
      <alignment/>
      <protection/>
    </xf>
    <xf numFmtId="0" fontId="29" fillId="0" borderId="0" xfId="57" applyFont="1" applyProtection="1">
      <alignment/>
      <protection hidden="1"/>
    </xf>
    <xf numFmtId="0" fontId="29" fillId="0" borderId="0" xfId="57" applyFont="1" applyFill="1" applyBorder="1" applyAlignment="1" applyProtection="1">
      <alignment horizontal="left"/>
      <protection hidden="1"/>
    </xf>
    <xf numFmtId="0" fontId="69" fillId="0" borderId="0" xfId="57" applyFont="1" applyFill="1" applyBorder="1" applyAlignment="1" applyProtection="1">
      <alignment horizontal="left"/>
      <protection hidden="1"/>
    </xf>
    <xf numFmtId="0" fontId="2" fillId="0" borderId="0" xfId="57" applyFont="1" applyAlignment="1">
      <alignment horizontal="left" wrapText="1"/>
      <protection/>
    </xf>
    <xf numFmtId="0" fontId="2" fillId="0" borderId="0" xfId="57" applyFont="1" applyAlignment="1">
      <alignment vertical="top"/>
      <protection/>
    </xf>
    <xf numFmtId="0" fontId="3" fillId="0" borderId="0" xfId="57" applyFont="1">
      <alignment/>
      <protection/>
    </xf>
    <xf numFmtId="0" fontId="2" fillId="0" borderId="0" xfId="57" applyFont="1" applyAlignment="1">
      <alignment horizontal="right" vertical="center"/>
      <protection/>
    </xf>
    <xf numFmtId="0" fontId="30" fillId="0" borderId="0" xfId="57" applyFont="1">
      <alignment/>
      <protection/>
    </xf>
    <xf numFmtId="0" fontId="2" fillId="0" borderId="0" xfId="57" applyFont="1" applyAlignment="1">
      <alignment horizontal="right" vertical="top" wrapText="1"/>
      <protection/>
    </xf>
    <xf numFmtId="0" fontId="2" fillId="0" borderId="0" xfId="57" applyFont="1">
      <alignment/>
      <protection/>
    </xf>
    <xf numFmtId="0" fontId="39" fillId="0" borderId="0" xfId="53" applyFont="1" applyAlignment="1" applyProtection="1">
      <alignment/>
      <protection/>
    </xf>
    <xf numFmtId="0" fontId="40" fillId="0" borderId="0" xfId="57" applyFont="1">
      <alignment/>
      <protection/>
    </xf>
    <xf numFmtId="0" fontId="6" fillId="0" borderId="0" xfId="57" applyFont="1">
      <alignment/>
      <protection/>
    </xf>
    <xf numFmtId="0" fontId="0" fillId="0" borderId="0" xfId="57" applyFont="1">
      <alignment/>
      <protection/>
    </xf>
    <xf numFmtId="164" fontId="1" fillId="0" borderId="0" xfId="53" applyNumberFormat="1" applyFont="1" applyAlignment="1" applyProtection="1">
      <alignment horizontal="left" vertical="top"/>
      <protection hidden="1"/>
    </xf>
    <xf numFmtId="164" fontId="39" fillId="0" borderId="0" xfId="53" applyNumberFormat="1" applyFont="1" applyAlignment="1" applyProtection="1">
      <alignment horizontal="left" vertical="top"/>
      <protection/>
    </xf>
    <xf numFmtId="0" fontId="2" fillId="0" borderId="0" xfId="57" applyFont="1" applyAlignment="1" applyProtection="1">
      <alignment horizontal="left" wrapText="1"/>
      <protection hidden="1"/>
    </xf>
    <xf numFmtId="0" fontId="3" fillId="0" borderId="0" xfId="57" applyFont="1" applyAlignment="1">
      <alignment vertical="top"/>
      <protection/>
    </xf>
    <xf numFmtId="0" fontId="2" fillId="0" borderId="0" xfId="57" applyFont="1" applyAlignment="1" applyProtection="1">
      <alignment/>
      <protection hidden="1"/>
    </xf>
    <xf numFmtId="0" fontId="41" fillId="0" borderId="0" xfId="57" applyFo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1">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ultec.com/" TargetMode="External" /><Relationship Id="rId3" Type="http://schemas.openxmlformats.org/officeDocument/2006/relationships/hyperlink" Target="http://www.cultec.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ultec.com/" TargetMode="External" /><Relationship Id="rId3" Type="http://schemas.openxmlformats.org/officeDocument/2006/relationships/hyperlink" Target="http://www.cultec.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ultec.com/" TargetMode="External" /><Relationship Id="rId3" Type="http://schemas.openxmlformats.org/officeDocument/2006/relationships/hyperlink" Target="http://www.cultec.com/"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533400</xdr:colOff>
      <xdr:row>0</xdr:row>
      <xdr:rowOff>1409700</xdr:rowOff>
    </xdr:to>
    <xdr:pic>
      <xdr:nvPicPr>
        <xdr:cNvPr id="1" name="Picture 47">
          <a:hlinkClick r:id="rId3"/>
        </xdr:cNvPr>
        <xdr:cNvPicPr preferRelativeResize="1">
          <a:picLocks noChangeAspect="1"/>
        </xdr:cNvPicPr>
      </xdr:nvPicPr>
      <xdr:blipFill>
        <a:blip r:embed="rId1"/>
        <a:stretch>
          <a:fillRect/>
        </a:stretch>
      </xdr:blipFill>
      <xdr:spPr>
        <a:xfrm>
          <a:off x="0" y="0"/>
          <a:ext cx="7848600"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723900</xdr:colOff>
      <xdr:row>7</xdr:row>
      <xdr:rowOff>28575</xdr:rowOff>
    </xdr:to>
    <xdr:pic>
      <xdr:nvPicPr>
        <xdr:cNvPr id="1" name="Picture 47">
          <a:hlinkClick r:id="rId3"/>
        </xdr:cNvPr>
        <xdr:cNvPicPr preferRelativeResize="1">
          <a:picLocks noChangeAspect="1"/>
        </xdr:cNvPicPr>
      </xdr:nvPicPr>
      <xdr:blipFill>
        <a:blip r:embed="rId1"/>
        <a:stretch>
          <a:fillRect/>
        </a:stretch>
      </xdr:blipFill>
      <xdr:spPr>
        <a:xfrm>
          <a:off x="0" y="0"/>
          <a:ext cx="6343650"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838200</xdr:colOff>
      <xdr:row>7</xdr:row>
      <xdr:rowOff>28575</xdr:rowOff>
    </xdr:to>
    <xdr:pic>
      <xdr:nvPicPr>
        <xdr:cNvPr id="1" name="Picture 47">
          <a:hlinkClick r:id="rId3"/>
        </xdr:cNvPr>
        <xdr:cNvPicPr preferRelativeResize="1">
          <a:picLocks noChangeAspect="1"/>
        </xdr:cNvPicPr>
      </xdr:nvPicPr>
      <xdr:blipFill>
        <a:blip r:embed="rId1"/>
        <a:stretch>
          <a:fillRect/>
        </a:stretch>
      </xdr:blipFill>
      <xdr:spPr>
        <a:xfrm>
          <a:off x="0" y="0"/>
          <a:ext cx="6343650"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P-%20CULTEC%20Recharger%20330XLHD%20Incremental%20Storage%20Calculator%20-%20ISC-330XLHD-09-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30XLHD-Imperial"/>
      <sheetName val="330XLHD-Metric"/>
      <sheetName val="README"/>
    </sheetNames>
  </externalBook>
</externalLink>
</file>

<file path=xl/tables/table1.xml><?xml version="1.0" encoding="utf-8"?>
<table xmlns="http://schemas.openxmlformats.org/spreadsheetml/2006/main" id="1" name="Table1" displayName="Table1" ref="A27:I331" comment="" totalsRowShown="0">
  <autoFilter ref="A27:I331"/>
  <tableColumns count="9">
    <tableColumn id="1" name="Height of System"/>
    <tableColumn id="2" name="Incremental Single Chamber"/>
    <tableColumn id="3" name="FC 24 Feed Connector single unit"/>
    <tableColumn id="4" name="Chamber Volume"/>
    <tableColumn id="5" name="HVLV FC-24 Feed Connector Volume"/>
    <tableColumn id="6" name="Stone Volume"/>
    <tableColumn id="7" name="Cumulative Storage Volume"/>
    <tableColumn id="8" name="Total Cumulative Storage Volume"/>
    <tableColumn id="9" name="Elevation"/>
  </tableColumns>
  <tableStyleInfo name="" showFirstColumn="0" showLastColumn="0" showRowStripes="1" showColumnStripes="0"/>
</table>
</file>

<file path=xl/tables/table2.xml><?xml version="1.0" encoding="utf-8"?>
<table xmlns="http://schemas.openxmlformats.org/spreadsheetml/2006/main" id="17" name="Table118" displayName="Table118" ref="A27:Q331" comment="" totalsRowShown="0">
  <autoFilter ref="A27:Q331"/>
  <tableColumns count="17">
    <tableColumn id="1" name="Height of System (inches)"/>
    <tableColumn id="10" name="Height of System"/>
    <tableColumn id="11" name="Incremental Single Chamber"/>
    <tableColumn id="2" name="Incremental Single Chamber2"/>
    <tableColumn id="12" name="FC 24 Feed Connector single unit"/>
    <tableColumn id="3" name="FC 24 Feed Connector single unit2"/>
    <tableColumn id="13" name="Chamber Volume"/>
    <tableColumn id="4" name="Chamber Volume2"/>
    <tableColumn id="14" name="HVLV FC-24 Feed Connector Volume"/>
    <tableColumn id="5" name="HVLV FC-24 Feed Connector Volume2"/>
    <tableColumn id="15" name="Stone Volume"/>
    <tableColumn id="6" name="Stone Volume2"/>
    <tableColumn id="16" name="Cumulative Storage Volume"/>
    <tableColumn id="7" name="Cumulative Storage Volume2"/>
    <tableColumn id="17" name="Total Cumulative Storage Volume"/>
    <tableColumn id="8" name="Total Cumulative Storage Volume2"/>
    <tableColumn id="9" name="Elevation"/>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ultec.com/" TargetMode="External" /><Relationship Id="rId2" Type="http://schemas.openxmlformats.org/officeDocument/2006/relationships/hyperlink" Target="mailto:tech@cultec.com" TargetMode="External" /><Relationship Id="rId3" Type="http://schemas.openxmlformats.org/officeDocument/2006/relationships/hyperlink" Target="http://www.cultec.com/" TargetMode="External" /><Relationship Id="rId4" Type="http://schemas.openxmlformats.org/officeDocument/2006/relationships/hyperlink" Target="http://www.cultec.com/downloads.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M105"/>
  <sheetViews>
    <sheetView showGridLines="0" tabSelected="1" zoomScalePageLayoutView="0" workbookViewId="0" topLeftCell="A1">
      <selection activeCell="I9" sqref="I9"/>
    </sheetView>
  </sheetViews>
  <sheetFormatPr defaultColWidth="9.140625" defaultRowHeight="12.75"/>
  <cols>
    <col min="1" max="16384" width="9.140625" style="93" customWidth="1"/>
  </cols>
  <sheetData>
    <row r="1" ht="117" customHeight="1"/>
    <row r="2" ht="21">
      <c r="A2" s="113" t="s">
        <v>138</v>
      </c>
    </row>
    <row r="3" s="105" customFormat="1" ht="15">
      <c r="A3" s="18" t="s">
        <v>137</v>
      </c>
    </row>
    <row r="4" s="105" customFormat="1" ht="15.75">
      <c r="A4" s="106"/>
    </row>
    <row r="5" s="18" customFormat="1" ht="15.75">
      <c r="A5" s="56" t="s">
        <v>136</v>
      </c>
    </row>
    <row r="6" spans="1:2" s="18" customFormat="1" ht="12.75">
      <c r="A6" s="99">
        <v>1</v>
      </c>
      <c r="B6" s="99" t="s">
        <v>135</v>
      </c>
    </row>
    <row r="7" spans="1:8" s="18" customFormat="1" ht="12.75">
      <c r="A7" s="99"/>
      <c r="B7" s="112" t="s">
        <v>134</v>
      </c>
      <c r="C7" s="112"/>
      <c r="D7" s="112"/>
      <c r="E7" s="112"/>
      <c r="F7" s="112"/>
      <c r="G7" s="112"/>
      <c r="H7" s="112"/>
    </row>
    <row r="8" spans="1:8" s="18" customFormat="1" ht="12.75">
      <c r="A8" s="99"/>
      <c r="B8" s="112" t="s">
        <v>133</v>
      </c>
      <c r="C8" s="112"/>
      <c r="D8" s="112"/>
      <c r="E8" s="112"/>
      <c r="F8" s="112"/>
      <c r="G8" s="112"/>
      <c r="H8" s="112"/>
    </row>
    <row r="9" spans="1:2" s="18" customFormat="1" ht="12.75">
      <c r="A9" s="99"/>
      <c r="B9" s="99"/>
    </row>
    <row r="10" spans="1:2" s="18" customFormat="1" ht="12.75">
      <c r="A10" s="99">
        <v>2</v>
      </c>
      <c r="B10" s="99" t="s">
        <v>132</v>
      </c>
    </row>
    <row r="11" spans="1:8" s="18" customFormat="1" ht="12.75">
      <c r="A11" s="99"/>
      <c r="B11" s="112" t="s">
        <v>131</v>
      </c>
      <c r="C11" s="112"/>
      <c r="D11" s="112"/>
      <c r="E11" s="112"/>
      <c r="F11" s="112"/>
      <c r="G11" s="112"/>
      <c r="H11" s="112"/>
    </row>
    <row r="12" spans="1:8" s="18" customFormat="1" ht="12.75">
      <c r="A12" s="99"/>
      <c r="B12" s="112"/>
      <c r="C12" s="112"/>
      <c r="D12" s="112"/>
      <c r="E12" s="112"/>
      <c r="F12" s="112"/>
      <c r="G12" s="112"/>
      <c r="H12" s="112"/>
    </row>
    <row r="13" spans="1:2" s="18" customFormat="1" ht="12.75">
      <c r="A13" s="99">
        <v>3</v>
      </c>
      <c r="B13" s="99" t="s">
        <v>130</v>
      </c>
    </row>
    <row r="14" spans="1:8" s="18" customFormat="1" ht="12.75">
      <c r="A14" s="99"/>
      <c r="B14" s="112" t="s">
        <v>129</v>
      </c>
      <c r="C14" s="112"/>
      <c r="D14" s="112"/>
      <c r="E14" s="112"/>
      <c r="F14" s="112"/>
      <c r="G14" s="112"/>
      <c r="H14" s="112"/>
    </row>
    <row r="15" spans="1:8" s="18" customFormat="1" ht="12.75">
      <c r="A15" s="99"/>
      <c r="B15" s="112"/>
      <c r="C15" s="112"/>
      <c r="D15" s="112"/>
      <c r="E15" s="112"/>
      <c r="F15" s="112"/>
      <c r="G15" s="112"/>
      <c r="H15" s="112"/>
    </row>
    <row r="16" spans="1:2" s="18" customFormat="1" ht="12.75">
      <c r="A16" s="99">
        <v>4</v>
      </c>
      <c r="B16" s="99" t="s">
        <v>128</v>
      </c>
    </row>
    <row r="17" spans="1:8" s="18" customFormat="1" ht="12.75">
      <c r="A17" s="99"/>
      <c r="B17" s="112" t="s">
        <v>127</v>
      </c>
      <c r="C17" s="112"/>
      <c r="D17" s="112"/>
      <c r="E17" s="112"/>
      <c r="F17" s="112"/>
      <c r="G17" s="112"/>
      <c r="H17" s="112"/>
    </row>
    <row r="18" spans="1:8" s="18" customFormat="1" ht="12.75">
      <c r="A18" s="99"/>
      <c r="B18" s="112"/>
      <c r="C18" s="112"/>
      <c r="D18" s="112"/>
      <c r="E18" s="112"/>
      <c r="F18" s="112"/>
      <c r="G18" s="112"/>
      <c r="H18" s="112"/>
    </row>
    <row r="19" spans="1:2" s="18" customFormat="1" ht="12.75">
      <c r="A19" s="99">
        <v>5</v>
      </c>
      <c r="B19" s="99" t="s">
        <v>126</v>
      </c>
    </row>
    <row r="20" spans="1:8" s="18" customFormat="1" ht="12.75">
      <c r="A20" s="99"/>
      <c r="B20" s="112" t="s">
        <v>125</v>
      </c>
      <c r="C20" s="112"/>
      <c r="D20" s="112"/>
      <c r="E20" s="112"/>
      <c r="F20" s="112"/>
      <c r="G20" s="112"/>
      <c r="H20" s="112"/>
    </row>
    <row r="21" spans="1:2" s="18" customFormat="1" ht="12.75">
      <c r="A21" s="99"/>
      <c r="B21" s="99"/>
    </row>
    <row r="22" spans="1:2" s="18" customFormat="1" ht="12.75">
      <c r="A22" s="99">
        <v>6</v>
      </c>
      <c r="B22" s="99" t="s">
        <v>124</v>
      </c>
    </row>
    <row r="23" spans="1:8" s="18" customFormat="1" ht="12.75">
      <c r="A23" s="99"/>
      <c r="B23" s="112" t="s">
        <v>123</v>
      </c>
      <c r="C23" s="112"/>
      <c r="D23" s="112"/>
      <c r="E23" s="112"/>
      <c r="F23" s="112"/>
      <c r="G23" s="112"/>
      <c r="H23" s="112"/>
    </row>
    <row r="24" spans="1:2" s="18" customFormat="1" ht="12.75">
      <c r="A24" s="99"/>
      <c r="B24" s="99"/>
    </row>
    <row r="25" spans="1:2" s="18" customFormat="1" ht="12.75">
      <c r="A25" s="99">
        <v>7</v>
      </c>
      <c r="B25" s="99" t="s">
        <v>23</v>
      </c>
    </row>
    <row r="26" spans="1:8" s="18" customFormat="1" ht="12.75">
      <c r="A26" s="99"/>
      <c r="B26" s="112" t="s">
        <v>122</v>
      </c>
      <c r="C26" s="112"/>
      <c r="D26" s="112"/>
      <c r="E26" s="112"/>
      <c r="F26" s="112"/>
      <c r="G26" s="112"/>
      <c r="H26" s="112"/>
    </row>
    <row r="27" spans="1:2" s="18" customFormat="1" ht="12.75">
      <c r="A27" s="99"/>
      <c r="B27" s="99"/>
    </row>
    <row r="28" spans="1:2" s="18" customFormat="1" ht="12.75">
      <c r="A28" s="99">
        <v>8</v>
      </c>
      <c r="B28" s="99" t="s">
        <v>121</v>
      </c>
    </row>
    <row r="29" spans="1:13" s="18" customFormat="1" ht="24.75" customHeight="1">
      <c r="A29" s="99"/>
      <c r="B29" s="110" t="s">
        <v>139</v>
      </c>
      <c r="C29" s="110"/>
      <c r="D29" s="110"/>
      <c r="E29" s="110"/>
      <c r="F29" s="110"/>
      <c r="G29" s="110"/>
      <c r="H29" s="110"/>
      <c r="I29" s="110"/>
      <c r="J29" s="110"/>
      <c r="K29" s="110"/>
      <c r="L29" s="110"/>
      <c r="M29" s="110"/>
    </row>
    <row r="30" spans="1:2" s="18" customFormat="1" ht="12.75">
      <c r="A30" s="99"/>
      <c r="B30" s="99"/>
    </row>
    <row r="31" spans="1:2" s="18" customFormat="1" ht="12.75">
      <c r="A31" s="99">
        <v>9</v>
      </c>
      <c r="B31" s="99" t="s">
        <v>120</v>
      </c>
    </row>
    <row r="32" spans="1:13" s="18" customFormat="1" ht="24.75" customHeight="1">
      <c r="A32" s="99"/>
      <c r="B32" s="110" t="s">
        <v>140</v>
      </c>
      <c r="C32" s="110"/>
      <c r="D32" s="110"/>
      <c r="E32" s="110"/>
      <c r="F32" s="110"/>
      <c r="G32" s="110"/>
      <c r="H32" s="110"/>
      <c r="I32" s="110"/>
      <c r="J32" s="110"/>
      <c r="K32" s="110"/>
      <c r="L32" s="110"/>
      <c r="M32" s="110"/>
    </row>
    <row r="33" spans="1:2" s="18" customFormat="1" ht="12.75">
      <c r="A33" s="99"/>
      <c r="B33" s="99"/>
    </row>
    <row r="34" spans="1:2" s="18" customFormat="1" ht="12.75">
      <c r="A34" s="99">
        <v>10</v>
      </c>
      <c r="B34" s="99" t="s">
        <v>49</v>
      </c>
    </row>
    <row r="35" spans="1:8" s="18" customFormat="1" ht="12.75">
      <c r="A35" s="99"/>
      <c r="B35" s="112" t="s">
        <v>119</v>
      </c>
      <c r="C35" s="112"/>
      <c r="D35" s="112"/>
      <c r="E35" s="112"/>
      <c r="F35" s="112"/>
      <c r="G35" s="112"/>
      <c r="H35" s="112"/>
    </row>
    <row r="36" spans="1:2" s="18" customFormat="1" ht="12.75">
      <c r="A36" s="99"/>
      <c r="B36" s="99"/>
    </row>
    <row r="37" spans="1:2" s="18" customFormat="1" ht="12.75">
      <c r="A37" s="99">
        <v>11</v>
      </c>
      <c r="B37" s="99" t="s">
        <v>118</v>
      </c>
    </row>
    <row r="38" spans="1:8" s="18" customFormat="1" ht="12.75">
      <c r="A38" s="99"/>
      <c r="B38" s="112" t="s">
        <v>117</v>
      </c>
      <c r="C38" s="112"/>
      <c r="D38" s="112"/>
      <c r="E38" s="112"/>
      <c r="F38" s="112"/>
      <c r="G38" s="112"/>
      <c r="H38" s="112"/>
    </row>
    <row r="39" s="18" customFormat="1" ht="12.75">
      <c r="A39" s="99"/>
    </row>
    <row r="40" s="18" customFormat="1" ht="15.75">
      <c r="A40" s="56" t="s">
        <v>116</v>
      </c>
    </row>
    <row r="41" spans="1:2" s="18" customFormat="1" ht="12.75">
      <c r="A41" s="111">
        <v>1</v>
      </c>
      <c r="B41" s="18" t="s">
        <v>115</v>
      </c>
    </row>
    <row r="42" s="18" customFormat="1" ht="12.75">
      <c r="A42" s="111"/>
    </row>
    <row r="43" spans="1:2" s="18" customFormat="1" ht="12.75">
      <c r="A43" s="111">
        <v>2</v>
      </c>
      <c r="B43" s="18" t="s">
        <v>114</v>
      </c>
    </row>
    <row r="44" s="18" customFormat="1" ht="12.75">
      <c r="A44" s="111"/>
    </row>
    <row r="45" spans="1:13" s="18" customFormat="1" ht="24.75" customHeight="1">
      <c r="A45" s="111">
        <v>3</v>
      </c>
      <c r="B45" s="110" t="s">
        <v>113</v>
      </c>
      <c r="C45" s="110"/>
      <c r="D45" s="110"/>
      <c r="E45" s="110"/>
      <c r="F45" s="110"/>
      <c r="G45" s="110"/>
      <c r="H45" s="110"/>
      <c r="I45" s="110"/>
      <c r="J45" s="110"/>
      <c r="K45" s="110"/>
      <c r="L45" s="110"/>
      <c r="M45" s="110"/>
    </row>
    <row r="46" s="18" customFormat="1" ht="12.75">
      <c r="A46" s="99"/>
    </row>
    <row r="47" ht="15.75">
      <c r="A47" s="56" t="s">
        <v>62</v>
      </c>
    </row>
    <row r="48" s="107" customFormat="1" ht="12.75">
      <c r="A48" s="109" t="s">
        <v>63</v>
      </c>
    </row>
    <row r="49" s="107" customFormat="1" ht="12.75">
      <c r="A49" s="109" t="s">
        <v>64</v>
      </c>
    </row>
    <row r="50" s="107" customFormat="1" ht="12.75">
      <c r="A50" s="108" t="s">
        <v>112</v>
      </c>
    </row>
    <row r="51" s="105" customFormat="1" ht="15.75">
      <c r="A51" s="106"/>
    </row>
    <row r="52" ht="15.75">
      <c r="A52" s="56" t="s">
        <v>111</v>
      </c>
    </row>
    <row r="53" s="18" customFormat="1" ht="12.75">
      <c r="A53" s="18" t="s">
        <v>110</v>
      </c>
    </row>
    <row r="54" s="18" customFormat="1" ht="12.75">
      <c r="A54" s="18" t="s">
        <v>109</v>
      </c>
    </row>
    <row r="55" s="18" customFormat="1" ht="12.75">
      <c r="A55" s="18" t="s">
        <v>108</v>
      </c>
    </row>
    <row r="56" s="18" customFormat="1" ht="12.75">
      <c r="A56" s="18" t="s">
        <v>107</v>
      </c>
    </row>
    <row r="57" s="18" customFormat="1" ht="12.75">
      <c r="A57" s="104" t="s">
        <v>63</v>
      </c>
    </row>
    <row r="58" s="18" customFormat="1" ht="12.75"/>
    <row r="59" s="18" customFormat="1" ht="15.75">
      <c r="A59" s="56" t="s">
        <v>106</v>
      </c>
    </row>
    <row r="60" spans="1:13" s="18" customFormat="1" ht="24.75" customHeight="1">
      <c r="A60" s="97" t="s">
        <v>105</v>
      </c>
      <c r="B60" s="97"/>
      <c r="C60" s="97"/>
      <c r="D60" s="97"/>
      <c r="E60" s="97"/>
      <c r="F60" s="97"/>
      <c r="G60" s="97"/>
      <c r="H60" s="97"/>
      <c r="I60" s="97"/>
      <c r="J60" s="97"/>
      <c r="K60" s="97"/>
      <c r="L60" s="97"/>
      <c r="M60" s="97"/>
    </row>
    <row r="61" s="18" customFormat="1" ht="12.75"/>
    <row r="62" s="18" customFormat="1" ht="12.75">
      <c r="A62" s="18" t="s">
        <v>104</v>
      </c>
    </row>
    <row r="63" s="18" customFormat="1" ht="12.75"/>
    <row r="64" s="18" customFormat="1" ht="15.75">
      <c r="A64" s="56" t="s">
        <v>103</v>
      </c>
    </row>
    <row r="65" s="18" customFormat="1" ht="12.75">
      <c r="A65" s="103" t="s">
        <v>102</v>
      </c>
    </row>
    <row r="66" spans="1:13" s="18" customFormat="1" ht="24.75" customHeight="1">
      <c r="A66" s="97" t="s">
        <v>101</v>
      </c>
      <c r="B66" s="97"/>
      <c r="C66" s="97"/>
      <c r="D66" s="97"/>
      <c r="E66" s="97"/>
      <c r="F66" s="97"/>
      <c r="G66" s="97"/>
      <c r="H66" s="97"/>
      <c r="I66" s="97"/>
      <c r="J66" s="97"/>
      <c r="K66" s="97"/>
      <c r="L66" s="97"/>
      <c r="M66" s="97"/>
    </row>
    <row r="67" s="18" customFormat="1" ht="12.75"/>
    <row r="68" s="18" customFormat="1" ht="15.75">
      <c r="A68" s="56" t="s">
        <v>100</v>
      </c>
    </row>
    <row r="69" s="18" customFormat="1" ht="12.75"/>
    <row r="70" spans="1:13" s="18" customFormat="1" ht="42.75" customHeight="1">
      <c r="A70" s="97" t="s">
        <v>99</v>
      </c>
      <c r="B70" s="97"/>
      <c r="C70" s="97"/>
      <c r="D70" s="97"/>
      <c r="E70" s="97"/>
      <c r="F70" s="97"/>
      <c r="G70" s="97"/>
      <c r="H70" s="97"/>
      <c r="I70" s="97"/>
      <c r="J70" s="97"/>
      <c r="K70" s="97"/>
      <c r="L70" s="97"/>
      <c r="M70" s="97"/>
    </row>
    <row r="71" spans="1:2" s="18" customFormat="1" ht="12.75">
      <c r="A71" s="99">
        <v>1</v>
      </c>
      <c r="B71" s="99" t="s">
        <v>98</v>
      </c>
    </row>
    <row r="72" spans="2:13" s="18" customFormat="1" ht="39.75" customHeight="1">
      <c r="B72" s="98">
        <v>1.1</v>
      </c>
      <c r="C72" s="97" t="s">
        <v>97</v>
      </c>
      <c r="D72" s="97"/>
      <c r="E72" s="97"/>
      <c r="F72" s="97"/>
      <c r="G72" s="97"/>
      <c r="H72" s="97"/>
      <c r="I72" s="97"/>
      <c r="J72" s="97"/>
      <c r="K72" s="97"/>
      <c r="L72" s="97"/>
      <c r="M72" s="97"/>
    </row>
    <row r="73" spans="2:13" s="18" customFormat="1" ht="24.75" customHeight="1">
      <c r="B73" s="98">
        <v>1.2</v>
      </c>
      <c r="C73" s="97" t="s">
        <v>96</v>
      </c>
      <c r="D73" s="97"/>
      <c r="E73" s="97"/>
      <c r="F73" s="97"/>
      <c r="G73" s="97"/>
      <c r="H73" s="97"/>
      <c r="I73" s="97"/>
      <c r="J73" s="97"/>
      <c r="K73" s="97"/>
      <c r="L73" s="97"/>
      <c r="M73" s="97"/>
    </row>
    <row r="74" spans="1:2" s="18" customFormat="1" ht="12.75">
      <c r="A74" s="99">
        <v>2</v>
      </c>
      <c r="B74" s="99" t="s">
        <v>95</v>
      </c>
    </row>
    <row r="75" spans="1:3" s="18" customFormat="1" ht="18.75">
      <c r="A75" s="101"/>
      <c r="B75" s="18">
        <v>2.1</v>
      </c>
      <c r="C75" s="18" t="s">
        <v>94</v>
      </c>
    </row>
    <row r="76" spans="2:13" s="18" customFormat="1" ht="24.75" customHeight="1">
      <c r="B76" s="98"/>
      <c r="C76" s="102" t="s">
        <v>93</v>
      </c>
      <c r="D76" s="97" t="s">
        <v>92</v>
      </c>
      <c r="E76" s="97"/>
      <c r="F76" s="97"/>
      <c r="G76" s="97"/>
      <c r="H76" s="97"/>
      <c r="I76" s="97"/>
      <c r="J76" s="97"/>
      <c r="K76" s="97"/>
      <c r="L76" s="97"/>
      <c r="M76" s="97"/>
    </row>
    <row r="77" spans="2:13" s="18" customFormat="1" ht="24.75" customHeight="1">
      <c r="B77" s="98"/>
      <c r="C77" s="102" t="s">
        <v>91</v>
      </c>
      <c r="D77" s="97" t="s">
        <v>90</v>
      </c>
      <c r="E77" s="97"/>
      <c r="F77" s="97"/>
      <c r="G77" s="97"/>
      <c r="H77" s="97"/>
      <c r="I77" s="97"/>
      <c r="J77" s="97"/>
      <c r="K77" s="97"/>
      <c r="L77" s="97"/>
      <c r="M77" s="97"/>
    </row>
    <row r="78" spans="1:4" s="18" customFormat="1" ht="18.75">
      <c r="A78" s="101"/>
      <c r="C78" s="100" t="s">
        <v>89</v>
      </c>
      <c r="D78" s="18" t="s">
        <v>88</v>
      </c>
    </row>
    <row r="79" spans="2:13" s="18" customFormat="1" ht="39.75" customHeight="1">
      <c r="B79" s="98">
        <v>2.2</v>
      </c>
      <c r="C79" s="97" t="s">
        <v>87</v>
      </c>
      <c r="D79" s="97"/>
      <c r="E79" s="97"/>
      <c r="F79" s="97"/>
      <c r="G79" s="97"/>
      <c r="H79" s="97"/>
      <c r="I79" s="97"/>
      <c r="J79" s="97"/>
      <c r="K79" s="97"/>
      <c r="L79" s="97"/>
      <c r="M79" s="97"/>
    </row>
    <row r="80" spans="2:13" s="18" customFormat="1" ht="24.75" customHeight="1">
      <c r="B80" s="98">
        <v>2.3</v>
      </c>
      <c r="C80" s="97" t="s">
        <v>86</v>
      </c>
      <c r="D80" s="97"/>
      <c r="E80" s="97"/>
      <c r="F80" s="97"/>
      <c r="G80" s="97"/>
      <c r="H80" s="97"/>
      <c r="I80" s="97"/>
      <c r="J80" s="97"/>
      <c r="K80" s="97"/>
      <c r="L80" s="97"/>
      <c r="M80" s="97"/>
    </row>
    <row r="81" spans="2:13" s="18" customFormat="1" ht="24.75" customHeight="1">
      <c r="B81" s="98">
        <v>2.4</v>
      </c>
      <c r="C81" s="97" t="s">
        <v>85</v>
      </c>
      <c r="D81" s="97"/>
      <c r="E81" s="97"/>
      <c r="F81" s="97"/>
      <c r="G81" s="97"/>
      <c r="H81" s="97"/>
      <c r="I81" s="97"/>
      <c r="J81" s="97"/>
      <c r="K81" s="97"/>
      <c r="L81" s="97"/>
      <c r="M81" s="97"/>
    </row>
    <row r="82" spans="2:13" s="18" customFormat="1" ht="24.75" customHeight="1">
      <c r="B82" s="98">
        <v>2.5</v>
      </c>
      <c r="C82" s="97" t="s">
        <v>84</v>
      </c>
      <c r="D82" s="97"/>
      <c r="E82" s="97"/>
      <c r="F82" s="97"/>
      <c r="G82" s="97"/>
      <c r="H82" s="97"/>
      <c r="I82" s="97"/>
      <c r="J82" s="97"/>
      <c r="K82" s="97"/>
      <c r="L82" s="97"/>
      <c r="M82" s="97"/>
    </row>
    <row r="83" spans="1:2" s="18" customFormat="1" ht="12.75">
      <c r="A83" s="99">
        <v>3</v>
      </c>
      <c r="B83" s="99" t="s">
        <v>83</v>
      </c>
    </row>
    <row r="84" spans="2:13" s="18" customFormat="1" ht="39.75" customHeight="1">
      <c r="B84" s="98">
        <v>3.1</v>
      </c>
      <c r="C84" s="97" t="s">
        <v>82</v>
      </c>
      <c r="D84" s="97"/>
      <c r="E84" s="97"/>
      <c r="F84" s="97"/>
      <c r="G84" s="97"/>
      <c r="H84" s="97"/>
      <c r="I84" s="97"/>
      <c r="J84" s="97"/>
      <c r="K84" s="97"/>
      <c r="L84" s="97"/>
      <c r="M84" s="97"/>
    </row>
    <row r="85" spans="2:13" s="18" customFormat="1" ht="24.75" customHeight="1">
      <c r="B85" s="98">
        <v>3.2</v>
      </c>
      <c r="C85" s="97" t="s">
        <v>81</v>
      </c>
      <c r="D85" s="97"/>
      <c r="E85" s="97"/>
      <c r="F85" s="97"/>
      <c r="G85" s="97"/>
      <c r="H85" s="97"/>
      <c r="I85" s="97"/>
      <c r="J85" s="97"/>
      <c r="K85" s="97"/>
      <c r="L85" s="97"/>
      <c r="M85" s="97"/>
    </row>
    <row r="86" spans="2:13" s="18" customFormat="1" ht="81.75" customHeight="1">
      <c r="B86" s="98">
        <v>3.3</v>
      </c>
      <c r="C86" s="97" t="s">
        <v>80</v>
      </c>
      <c r="D86" s="97"/>
      <c r="E86" s="97"/>
      <c r="F86" s="97"/>
      <c r="G86" s="97"/>
      <c r="H86" s="97"/>
      <c r="I86" s="97"/>
      <c r="J86" s="97"/>
      <c r="K86" s="97"/>
      <c r="L86" s="97"/>
      <c r="M86" s="97"/>
    </row>
    <row r="87" spans="2:13" s="18" customFormat="1" ht="75.75" customHeight="1">
      <c r="B87" s="98">
        <v>3.4</v>
      </c>
      <c r="C87" s="97" t="s">
        <v>79</v>
      </c>
      <c r="D87" s="97"/>
      <c r="E87" s="97"/>
      <c r="F87" s="97"/>
      <c r="G87" s="97"/>
      <c r="H87" s="97"/>
      <c r="I87" s="97"/>
      <c r="J87" s="97"/>
      <c r="K87" s="97"/>
      <c r="L87" s="97"/>
      <c r="M87" s="97"/>
    </row>
    <row r="88" spans="1:2" s="18" customFormat="1" ht="12.75">
      <c r="A88" s="99">
        <v>4</v>
      </c>
      <c r="B88" s="99" t="s">
        <v>78</v>
      </c>
    </row>
    <row r="89" spans="2:13" s="18" customFormat="1" ht="39.75" customHeight="1">
      <c r="B89" s="98">
        <v>4.1</v>
      </c>
      <c r="C89" s="97" t="s">
        <v>77</v>
      </c>
      <c r="D89" s="97"/>
      <c r="E89" s="97"/>
      <c r="F89" s="97"/>
      <c r="G89" s="97"/>
      <c r="H89" s="97"/>
      <c r="I89" s="97"/>
      <c r="J89" s="97"/>
      <c r="K89" s="97"/>
      <c r="L89" s="97"/>
      <c r="M89" s="97"/>
    </row>
    <row r="90" spans="1:2" s="18" customFormat="1" ht="12.75">
      <c r="A90" s="99">
        <v>5</v>
      </c>
      <c r="B90" s="99" t="s">
        <v>76</v>
      </c>
    </row>
    <row r="91" spans="2:13" s="18" customFormat="1" ht="24.75" customHeight="1">
      <c r="B91" s="98">
        <v>5.1</v>
      </c>
      <c r="C91" s="97" t="s">
        <v>75</v>
      </c>
      <c r="D91" s="97"/>
      <c r="E91" s="97"/>
      <c r="F91" s="97"/>
      <c r="G91" s="97"/>
      <c r="H91" s="97"/>
      <c r="I91" s="97"/>
      <c r="J91" s="97"/>
      <c r="K91" s="97"/>
      <c r="L91" s="97"/>
      <c r="M91" s="97"/>
    </row>
    <row r="92" spans="2:13" s="18" customFormat="1" ht="39.75" customHeight="1">
      <c r="B92" s="98">
        <v>5.2</v>
      </c>
      <c r="C92" s="97" t="s">
        <v>74</v>
      </c>
      <c r="D92" s="97"/>
      <c r="E92" s="97"/>
      <c r="F92" s="97"/>
      <c r="G92" s="97"/>
      <c r="H92" s="97"/>
      <c r="I92" s="97"/>
      <c r="J92" s="97"/>
      <c r="K92" s="97"/>
      <c r="L92" s="97"/>
      <c r="M92" s="97"/>
    </row>
    <row r="93" spans="1:2" s="18" customFormat="1" ht="12.75">
      <c r="A93" s="99">
        <v>6</v>
      </c>
      <c r="B93" s="99" t="s">
        <v>73</v>
      </c>
    </row>
    <row r="94" spans="2:13" s="18" customFormat="1" ht="24.75" customHeight="1">
      <c r="B94" s="98">
        <v>6.1</v>
      </c>
      <c r="C94" s="97" t="s">
        <v>72</v>
      </c>
      <c r="D94" s="97"/>
      <c r="E94" s="97"/>
      <c r="F94" s="97"/>
      <c r="G94" s="97"/>
      <c r="H94" s="97"/>
      <c r="I94" s="97"/>
      <c r="J94" s="97"/>
      <c r="K94" s="97"/>
      <c r="L94" s="97"/>
      <c r="M94" s="97"/>
    </row>
    <row r="95" spans="2:13" s="18" customFormat="1" ht="24.75" customHeight="1">
      <c r="B95" s="98">
        <v>6.2</v>
      </c>
      <c r="C95" s="97" t="s">
        <v>71</v>
      </c>
      <c r="D95" s="97"/>
      <c r="E95" s="97"/>
      <c r="F95" s="97"/>
      <c r="G95" s="97"/>
      <c r="H95" s="97"/>
      <c r="I95" s="97"/>
      <c r="J95" s="97"/>
      <c r="K95" s="97"/>
      <c r="L95" s="97"/>
      <c r="M95" s="97"/>
    </row>
    <row r="96" spans="2:13" s="18" customFormat="1" ht="24.75" customHeight="1">
      <c r="B96" s="98">
        <v>6.3</v>
      </c>
      <c r="C96" s="97" t="s">
        <v>70</v>
      </c>
      <c r="D96" s="97"/>
      <c r="E96" s="97"/>
      <c r="F96" s="97"/>
      <c r="G96" s="97"/>
      <c r="H96" s="97"/>
      <c r="I96" s="97"/>
      <c r="J96" s="97"/>
      <c r="K96" s="97"/>
      <c r="L96" s="97"/>
      <c r="M96" s="97"/>
    </row>
    <row r="97" spans="2:13" s="18" customFormat="1" ht="24.75" customHeight="1">
      <c r="B97" s="98">
        <v>6.4</v>
      </c>
      <c r="C97" s="97" t="s">
        <v>69</v>
      </c>
      <c r="D97" s="97"/>
      <c r="E97" s="97"/>
      <c r="F97" s="97"/>
      <c r="G97" s="97"/>
      <c r="H97" s="97"/>
      <c r="I97" s="97"/>
      <c r="J97" s="97"/>
      <c r="K97" s="97"/>
      <c r="L97" s="97"/>
      <c r="M97" s="97"/>
    </row>
    <row r="98" spans="2:13" s="18" customFormat="1" ht="24.75" customHeight="1">
      <c r="B98" s="98">
        <v>6.5</v>
      </c>
      <c r="C98" s="97" t="s">
        <v>68</v>
      </c>
      <c r="D98" s="97"/>
      <c r="E98" s="97"/>
      <c r="F98" s="97"/>
      <c r="G98" s="97"/>
      <c r="H98" s="97"/>
      <c r="I98" s="97"/>
      <c r="J98" s="97"/>
      <c r="K98" s="97"/>
      <c r="L98" s="97"/>
      <c r="M98" s="97"/>
    </row>
    <row r="99" s="18" customFormat="1" ht="12.75"/>
    <row r="100" s="18" customFormat="1" ht="12.75"/>
    <row r="101" s="18" customFormat="1" ht="12.75"/>
    <row r="102" spans="1:10" ht="12.75">
      <c r="A102" s="95"/>
      <c r="B102" s="95"/>
      <c r="C102" s="95"/>
      <c r="D102" s="95"/>
      <c r="E102" s="95"/>
      <c r="F102" s="95"/>
      <c r="G102" s="95"/>
      <c r="H102" s="95"/>
      <c r="I102" s="95"/>
      <c r="J102" s="95"/>
    </row>
    <row r="103" spans="1:10" ht="12.75">
      <c r="A103" s="96"/>
      <c r="B103" s="95"/>
      <c r="C103" s="95"/>
      <c r="D103" s="95"/>
      <c r="E103" s="95"/>
      <c r="F103" s="95"/>
      <c r="G103" s="95"/>
      <c r="H103" s="95"/>
      <c r="I103" s="95"/>
      <c r="J103" s="95"/>
    </row>
    <row r="104" spans="1:10" ht="12.75">
      <c r="A104" s="94"/>
      <c r="B104" s="94"/>
      <c r="C104" s="94"/>
      <c r="D104" s="94"/>
      <c r="E104" s="94"/>
      <c r="F104" s="94"/>
      <c r="G104" s="94"/>
      <c r="H104" s="94"/>
      <c r="I104" s="94"/>
      <c r="J104" s="94"/>
    </row>
    <row r="105" spans="1:10" ht="12.75">
      <c r="A105" s="94"/>
      <c r="B105" s="94"/>
      <c r="C105" s="94"/>
      <c r="D105" s="94"/>
      <c r="E105" s="94"/>
      <c r="F105" s="94"/>
      <c r="G105" s="94"/>
      <c r="H105" s="94"/>
      <c r="I105" s="94"/>
      <c r="J105" s="94"/>
    </row>
  </sheetData>
  <sheetProtection password="DDA1" sheet="1"/>
  <mergeCells count="26">
    <mergeCell ref="B29:M29"/>
    <mergeCell ref="B32:M32"/>
    <mergeCell ref="B45:M45"/>
    <mergeCell ref="A60:M60"/>
    <mergeCell ref="A66:M66"/>
    <mergeCell ref="A70:M70"/>
    <mergeCell ref="C72:M72"/>
    <mergeCell ref="C73:M73"/>
    <mergeCell ref="D76:M76"/>
    <mergeCell ref="D77:M77"/>
    <mergeCell ref="C79:M79"/>
    <mergeCell ref="C80:M80"/>
    <mergeCell ref="C81:M81"/>
    <mergeCell ref="C82:M82"/>
    <mergeCell ref="C84:M84"/>
    <mergeCell ref="C85:M85"/>
    <mergeCell ref="C86:M86"/>
    <mergeCell ref="C87:M87"/>
    <mergeCell ref="C97:M97"/>
    <mergeCell ref="C98:M98"/>
    <mergeCell ref="C89:M89"/>
    <mergeCell ref="C91:M91"/>
    <mergeCell ref="C92:M92"/>
    <mergeCell ref="C94:M94"/>
    <mergeCell ref="C95:M95"/>
    <mergeCell ref="C96:M96"/>
  </mergeCells>
  <hyperlinks>
    <hyperlink ref="A48" r:id="rId1" display="www.cultec.com"/>
    <hyperlink ref="A49" r:id="rId2" display="tech@cultec.com"/>
    <hyperlink ref="A57" r:id="rId3" display="www.cultec.com"/>
    <hyperlink ref="A50" r:id="rId4" display="DOWNLOADS page"/>
  </hyperlinks>
  <printOptions/>
  <pageMargins left="0.7" right="0.7" top="0.75" bottom="0.75" header="0.3" footer="0.3"/>
  <pageSetup fitToHeight="0" fitToWidth="1" horizontalDpi="1200" verticalDpi="1200" orientation="portrait" scale="76" r:id="rId6"/>
  <headerFooter>
    <oddFooter>&amp;L&amp;"Calibri,Regular"&amp;8Created on &amp;D&amp;R&amp;"Calibri,Regular"&amp;8&amp;P of &amp;N</oddFooter>
  </headerFooter>
  <drawing r:id="rId5"/>
</worksheet>
</file>

<file path=xl/worksheets/sheet2.xml><?xml version="1.0" encoding="utf-8"?>
<worksheet xmlns="http://schemas.openxmlformats.org/spreadsheetml/2006/main" xmlns:r="http://schemas.openxmlformats.org/officeDocument/2006/relationships">
  <sheetPr codeName="Sheet4"/>
  <dimension ref="A7:AA331"/>
  <sheetViews>
    <sheetView showGridLines="0" zoomScalePageLayoutView="0" workbookViewId="0" topLeftCell="A1">
      <selection activeCell="E23" sqref="E23"/>
    </sheetView>
  </sheetViews>
  <sheetFormatPr defaultColWidth="9.140625" defaultRowHeight="12.75"/>
  <cols>
    <col min="1" max="1" width="13.00390625" style="13" customWidth="1"/>
    <col min="2" max="2" width="13.8515625" style="13" hidden="1" customWidth="1"/>
    <col min="3" max="3" width="12.140625" style="13" hidden="1" customWidth="1"/>
    <col min="4" max="4" width="14.140625" style="13" customWidth="1"/>
    <col min="5" max="5" width="12.28125" style="17" bestFit="1" customWidth="1"/>
    <col min="6" max="6" width="14.28125" style="16" customWidth="1"/>
    <col min="7" max="8" width="15.28125" style="16" customWidth="1"/>
    <col min="9" max="9" width="12.7109375" style="16" customWidth="1"/>
    <col min="10" max="10" width="16.8515625" style="16" bestFit="1" customWidth="1"/>
    <col min="11" max="12" width="9.28125" style="13" customWidth="1"/>
    <col min="13" max="13" width="15.8515625" style="13" hidden="1" customWidth="1"/>
    <col min="14" max="14" width="9.140625" style="13" hidden="1" customWidth="1"/>
    <col min="15" max="15" width="8.57421875" style="13" hidden="1" customWidth="1"/>
    <col min="16" max="16" width="11.8515625" style="13" hidden="1" customWidth="1"/>
    <col min="17" max="17" width="11.140625" style="13" hidden="1" customWidth="1"/>
    <col min="18" max="28" width="9.140625" style="13" hidden="1" customWidth="1"/>
    <col min="29" max="16384" width="9.140625" style="13" customWidth="1"/>
  </cols>
  <sheetData>
    <row r="1" ht="12.75"/>
    <row r="2" ht="12.75"/>
    <row r="3" ht="12.75"/>
    <row r="4" ht="12.75"/>
    <row r="5" ht="12.75"/>
    <row r="6" ht="12.75"/>
    <row r="7" spans="1:11" ht="12.75">
      <c r="A7" s="12"/>
      <c r="E7" s="13"/>
      <c r="F7" s="14"/>
      <c r="G7" s="14"/>
      <c r="H7" s="14"/>
      <c r="I7" s="15"/>
      <c r="J7" s="15"/>
      <c r="K7" s="16"/>
    </row>
    <row r="8" spans="10:11" ht="20.25" customHeight="1">
      <c r="J8" s="15"/>
      <c r="K8" s="16"/>
    </row>
    <row r="9" spans="1:11" ht="15.75">
      <c r="A9" s="56" t="s">
        <v>2</v>
      </c>
      <c r="B9" s="18"/>
      <c r="C9" s="18"/>
      <c r="D9" s="18"/>
      <c r="E9" s="59" t="s">
        <v>65</v>
      </c>
      <c r="F9" s="60"/>
      <c r="G9" s="14"/>
      <c r="H9" s="56"/>
      <c r="I9" s="15"/>
      <c r="J9" s="15"/>
      <c r="K9" s="16"/>
    </row>
    <row r="10" spans="1:11" ht="12.75">
      <c r="A10" s="85"/>
      <c r="B10" s="85"/>
      <c r="C10" s="85"/>
      <c r="D10" s="85"/>
      <c r="E10" s="85"/>
      <c r="F10" s="85"/>
      <c r="G10" s="14"/>
      <c r="H10" s="57"/>
      <c r="I10" s="15"/>
      <c r="J10" s="15"/>
      <c r="K10" s="16"/>
    </row>
    <row r="11" spans="1:11" ht="12.75">
      <c r="A11" s="89"/>
      <c r="B11" s="89"/>
      <c r="C11" s="89"/>
      <c r="D11" s="89"/>
      <c r="E11" s="89"/>
      <c r="F11" s="89"/>
      <c r="G11" s="14"/>
      <c r="H11" s="57"/>
      <c r="I11" s="15"/>
      <c r="J11" s="15"/>
      <c r="K11" s="16"/>
    </row>
    <row r="12" spans="1:11" ht="12.75">
      <c r="A12" s="89"/>
      <c r="B12" s="89"/>
      <c r="C12" s="89"/>
      <c r="D12" s="89"/>
      <c r="E12" s="89"/>
      <c r="F12" s="89"/>
      <c r="G12" s="14"/>
      <c r="H12" s="57"/>
      <c r="I12" s="15"/>
      <c r="J12" s="15"/>
      <c r="K12" s="16"/>
    </row>
    <row r="13" spans="1:13" s="45" customFormat="1" ht="12.75">
      <c r="A13" s="89"/>
      <c r="B13" s="89"/>
      <c r="C13" s="89"/>
      <c r="D13" s="89"/>
      <c r="E13" s="89"/>
      <c r="F13" s="89"/>
      <c r="G13" s="19"/>
      <c r="H13" s="58"/>
      <c r="I13" s="15"/>
      <c r="J13" s="15"/>
      <c r="K13" s="16"/>
      <c r="L13" s="13"/>
      <c r="M13" s="13"/>
    </row>
    <row r="14" spans="1:11" ht="12.75">
      <c r="A14" s="14"/>
      <c r="B14" s="14"/>
      <c r="C14" s="14"/>
      <c r="D14" s="14"/>
      <c r="E14" s="14"/>
      <c r="F14" s="14"/>
      <c r="G14" s="19"/>
      <c r="H14" s="19"/>
      <c r="I14" s="15"/>
      <c r="J14" s="15"/>
      <c r="K14" s="16"/>
    </row>
    <row r="15" spans="1:8" ht="12.75">
      <c r="A15" s="12"/>
      <c r="E15" s="13"/>
      <c r="F15" s="14"/>
      <c r="G15" s="20"/>
      <c r="H15" s="20"/>
    </row>
    <row r="16" spans="1:9" ht="12.75">
      <c r="A16" s="21" t="s">
        <v>59</v>
      </c>
      <c r="E16" s="22">
        <v>1</v>
      </c>
      <c r="F16" s="23" t="s">
        <v>33</v>
      </c>
      <c r="G16" s="19"/>
      <c r="H16" s="20"/>
      <c r="I16" s="15"/>
    </row>
    <row r="17" spans="1:9" ht="12.75">
      <c r="A17" s="24" t="s">
        <v>11</v>
      </c>
      <c r="E17" s="22">
        <v>1</v>
      </c>
      <c r="F17" s="23" t="s">
        <v>33</v>
      </c>
      <c r="G17" s="19"/>
      <c r="H17" s="20"/>
      <c r="I17" s="15"/>
    </row>
    <row r="18" spans="1:8" ht="12.75">
      <c r="A18" s="21" t="s">
        <v>25</v>
      </c>
      <c r="E18" s="22">
        <v>0</v>
      </c>
      <c r="F18" s="23" t="s">
        <v>33</v>
      </c>
      <c r="G18" s="25"/>
      <c r="H18" s="20"/>
    </row>
    <row r="19" spans="1:11" ht="12.75">
      <c r="A19" s="24" t="s">
        <v>1</v>
      </c>
      <c r="E19" s="22">
        <v>40</v>
      </c>
      <c r="F19" s="23" t="s">
        <v>34</v>
      </c>
      <c r="G19" s="25"/>
      <c r="H19" s="20"/>
      <c r="K19" s="16"/>
    </row>
    <row r="20" spans="1:11" ht="12.75">
      <c r="A20" s="13" t="s">
        <v>3</v>
      </c>
      <c r="E20" s="22">
        <v>6</v>
      </c>
      <c r="F20" s="26" t="s">
        <v>7</v>
      </c>
      <c r="G20" s="84">
        <f>IF(E20&lt;6,"Min. of 6 Inches Required","")</f>
      </c>
      <c r="H20" s="20"/>
      <c r="K20" s="16"/>
    </row>
    <row r="21" spans="1:11" ht="12.75">
      <c r="A21" s="13" t="s">
        <v>4</v>
      </c>
      <c r="E21" s="22">
        <v>6</v>
      </c>
      <c r="F21" s="23" t="s">
        <v>7</v>
      </c>
      <c r="G21" s="84">
        <f>IF(E21&lt;6,"Min. of 6 Inches Required","")</f>
      </c>
      <c r="H21" s="20"/>
      <c r="K21" s="16"/>
    </row>
    <row r="22" spans="1:12" ht="14.25" customHeight="1">
      <c r="A22" s="16" t="s">
        <v>36</v>
      </c>
      <c r="E22" s="29">
        <f>G22</f>
        <v>46.65</v>
      </c>
      <c r="F22" s="26" t="s">
        <v>57</v>
      </c>
      <c r="G22" s="30">
        <f>O44</f>
        <v>46.65</v>
      </c>
      <c r="H22" s="30" t="s">
        <v>37</v>
      </c>
      <c r="J22" s="46"/>
      <c r="K22" s="46"/>
      <c r="L22" s="46"/>
    </row>
    <row r="23" spans="1:12" ht="12.75" customHeight="1">
      <c r="A23" s="13" t="s">
        <v>5</v>
      </c>
      <c r="E23" s="29">
        <v>100</v>
      </c>
      <c r="F23" s="23" t="s">
        <v>35</v>
      </c>
      <c r="G23" s="13"/>
      <c r="H23" s="55" t="s">
        <v>60</v>
      </c>
      <c r="J23" s="46"/>
      <c r="K23" s="16"/>
      <c r="L23" s="46"/>
    </row>
    <row r="24" spans="5:12" ht="12.75" customHeight="1">
      <c r="E24" s="13"/>
      <c r="F24" s="23"/>
      <c r="G24" s="13"/>
      <c r="H24" s="55" t="s">
        <v>61</v>
      </c>
      <c r="J24" s="46"/>
      <c r="K24" s="16"/>
      <c r="L24" s="46"/>
    </row>
    <row r="25" spans="10:12" ht="12.75">
      <c r="J25" s="46"/>
      <c r="K25" s="46"/>
      <c r="L25" s="46"/>
    </row>
    <row r="26" spans="1:11" ht="36" customHeight="1">
      <c r="A26" s="86" t="s">
        <v>56</v>
      </c>
      <c r="B26" s="87"/>
      <c r="C26" s="87"/>
      <c r="D26" s="87"/>
      <c r="E26" s="87"/>
      <c r="F26" s="87"/>
      <c r="G26" s="87"/>
      <c r="H26" s="87"/>
      <c r="I26" s="88"/>
      <c r="K26" s="16"/>
    </row>
    <row r="27" spans="1:9" ht="68.25" customHeight="1">
      <c r="A27" s="47" t="s">
        <v>6</v>
      </c>
      <c r="B27" s="48" t="s">
        <v>27</v>
      </c>
      <c r="C27" s="48" t="s">
        <v>28</v>
      </c>
      <c r="D27" s="48" t="s">
        <v>29</v>
      </c>
      <c r="E27" s="48" t="s">
        <v>40</v>
      </c>
      <c r="F27" s="48" t="s">
        <v>30</v>
      </c>
      <c r="G27" s="49" t="s">
        <v>31</v>
      </c>
      <c r="H27" s="48" t="s">
        <v>32</v>
      </c>
      <c r="I27" s="50" t="s">
        <v>0</v>
      </c>
    </row>
    <row r="28" spans="1:9" ht="19.5" customHeight="1">
      <c r="A28" s="51" t="s">
        <v>39</v>
      </c>
      <c r="B28" s="52" t="s">
        <v>9</v>
      </c>
      <c r="C28" s="52" t="s">
        <v>9</v>
      </c>
      <c r="D28" s="53" t="s">
        <v>58</v>
      </c>
      <c r="E28" s="53" t="s">
        <v>58</v>
      </c>
      <c r="F28" s="53" t="s">
        <v>58</v>
      </c>
      <c r="G28" s="53" t="s">
        <v>58</v>
      </c>
      <c r="H28" s="53" t="s">
        <v>58</v>
      </c>
      <c r="I28" s="54" t="s">
        <v>35</v>
      </c>
    </row>
    <row r="29" spans="1:22" ht="12.75">
      <c r="A29" s="33">
        <f>Q48</f>
        <v>32.5</v>
      </c>
      <c r="B29" s="34">
        <f aca="true" t="shared" si="0" ref="B29:B60">IF(A29&lt;=0,"",IF(S30&gt;=1,LOOKUP(S30,Y$35:Y$55,X$35:X$55),0))</f>
        <v>0</v>
      </c>
      <c r="C29" s="34">
        <f aca="true" t="shared" si="1" ref="C29:C60">IF(A29&lt;=0,"",IF(S30&gt;=10,LOOKUP(S30,Y$44:Y$55,Z$44:Z$55),0))</f>
        <v>0</v>
      </c>
      <c r="D29" s="35">
        <f aca="true" t="shared" si="2" ref="D29:D60">IF(A29&lt;=0,"",B29*$O$42)</f>
        <v>0</v>
      </c>
      <c r="E29" s="35">
        <f aca="true" t="shared" si="3" ref="E29:E60">IF(A29&lt;=0,"",C29*$O$43)</f>
        <v>0</v>
      </c>
      <c r="F29" s="36">
        <f aca="true" t="shared" si="4" ref="F29:F60">IF(A29&lt;=0,"",IF(B29=0.0001,((E$22*0.5/12)-D29)*P$50,((E$22*1/12)-D29)*P$50))</f>
        <v>1.555</v>
      </c>
      <c r="G29" s="36">
        <f aca="true" t="shared" si="5" ref="G29:G60">IF(A29&lt;=0,"",D29+F29+E29)</f>
        <v>1.555</v>
      </c>
      <c r="H29" s="36">
        <f>IF(A29&lt;=0," ",IF(A29=1,F29,G29+H30))</f>
        <v>65.6890498</v>
      </c>
      <c r="I29" s="36">
        <f aca="true" t="shared" si="6" ref="I29:I92">IF(A29&lt;=0,"",ROUND($E$23+(A29/12),2))</f>
        <v>102.71</v>
      </c>
      <c r="R29" s="16"/>
      <c r="S29" s="16">
        <v>-1</v>
      </c>
      <c r="T29" s="13">
        <v>-1</v>
      </c>
      <c r="U29" s="27" t="s">
        <v>21</v>
      </c>
      <c r="V29" s="27" t="s">
        <v>22</v>
      </c>
    </row>
    <row r="30" spans="1:22" ht="12.75">
      <c r="A30" s="34">
        <f aca="true" t="shared" si="7" ref="A30:A71">IF(S30=0,0,IF(A29=" ","",IF(S30=1,A29-0.5,A29-1)))</f>
        <v>31.5</v>
      </c>
      <c r="B30" s="34">
        <f t="shared" si="0"/>
        <v>0</v>
      </c>
      <c r="C30" s="34">
        <f t="shared" si="1"/>
        <v>0</v>
      </c>
      <c r="D30" s="35">
        <f t="shared" si="2"/>
        <v>0</v>
      </c>
      <c r="E30" s="35">
        <f t="shared" si="3"/>
        <v>0</v>
      </c>
      <c r="F30" s="36">
        <f t="shared" si="4"/>
        <v>1.555</v>
      </c>
      <c r="G30" s="36">
        <f t="shared" si="5"/>
        <v>1.555</v>
      </c>
      <c r="H30" s="36">
        <f aca="true" t="shared" si="8" ref="H30:H93">IF(A30&lt;=0," ",IF(A30=1,F30,G30+H31))</f>
        <v>64.1340498</v>
      </c>
      <c r="I30" s="36">
        <f t="shared" si="6"/>
        <v>102.63</v>
      </c>
      <c r="S30" s="16">
        <f>IF(AND(S29&gt;=1,S29&lt;20),S29+1,IF(U30=0,1,IF(S29=20,S29+0.5,-1)))</f>
        <v>-1</v>
      </c>
      <c r="T30" s="13">
        <f>IF(T29&gt;=1,T29+1,IF(U30=0,1,-1))</f>
        <v>-1</v>
      </c>
      <c r="U30" s="28">
        <f>E21</f>
        <v>6</v>
      </c>
      <c r="V30" s="28">
        <f>E20</f>
        <v>6</v>
      </c>
    </row>
    <row r="31" spans="1:22" ht="12.75">
      <c r="A31" s="34">
        <f t="shared" si="7"/>
        <v>30.5</v>
      </c>
      <c r="B31" s="34">
        <f t="shared" si="0"/>
        <v>0</v>
      </c>
      <c r="C31" s="34">
        <f t="shared" si="1"/>
        <v>0</v>
      </c>
      <c r="D31" s="35">
        <f t="shared" si="2"/>
        <v>0</v>
      </c>
      <c r="E31" s="35">
        <f t="shared" si="3"/>
        <v>0</v>
      </c>
      <c r="F31" s="36">
        <f t="shared" si="4"/>
        <v>1.555</v>
      </c>
      <c r="G31" s="36">
        <f t="shared" si="5"/>
        <v>1.555</v>
      </c>
      <c r="H31" s="36">
        <f t="shared" si="8"/>
        <v>62.5790498</v>
      </c>
      <c r="I31" s="36">
        <f t="shared" si="6"/>
        <v>102.54</v>
      </c>
      <c r="S31" s="16">
        <f aca="true" t="shared" si="9" ref="S31:S94">IF(AND(S30&gt;=1,S30&lt;20),S30+1,IF(U31=0,1,IF(S30=20,S30+0.5,-1)))</f>
        <v>-1</v>
      </c>
      <c r="T31" s="13">
        <f>IF(T30&gt;=1,T30+1,IF(U31=0,1,-1))</f>
        <v>-1</v>
      </c>
      <c r="U31" s="28">
        <f aca="true" t="shared" si="10" ref="U31:V34">U30-1</f>
        <v>5</v>
      </c>
      <c r="V31" s="28">
        <f t="shared" si="10"/>
        <v>5</v>
      </c>
    </row>
    <row r="32" spans="1:22" ht="12.75">
      <c r="A32" s="34">
        <f t="shared" si="7"/>
        <v>29.5</v>
      </c>
      <c r="B32" s="34">
        <f t="shared" si="0"/>
        <v>0</v>
      </c>
      <c r="C32" s="34">
        <f t="shared" si="1"/>
        <v>0</v>
      </c>
      <c r="D32" s="35">
        <f t="shared" si="2"/>
        <v>0</v>
      </c>
      <c r="E32" s="35">
        <f t="shared" si="3"/>
        <v>0</v>
      </c>
      <c r="F32" s="36">
        <f t="shared" si="4"/>
        <v>1.555</v>
      </c>
      <c r="G32" s="36">
        <f t="shared" si="5"/>
        <v>1.555</v>
      </c>
      <c r="H32" s="36">
        <f t="shared" si="8"/>
        <v>61.0240498</v>
      </c>
      <c r="I32" s="36">
        <f t="shared" si="6"/>
        <v>102.46</v>
      </c>
      <c r="S32" s="16">
        <f t="shared" si="9"/>
        <v>-1</v>
      </c>
      <c r="T32" s="13">
        <f>IF(T31&gt;=1,T31+1,IF(U32=0,1,-1))</f>
        <v>-1</v>
      </c>
      <c r="U32" s="28">
        <f t="shared" si="10"/>
        <v>4</v>
      </c>
      <c r="V32" s="28">
        <f t="shared" si="10"/>
        <v>4</v>
      </c>
    </row>
    <row r="33" spans="1:22" ht="12.75">
      <c r="A33" s="34">
        <f t="shared" si="7"/>
        <v>28.5</v>
      </c>
      <c r="B33" s="34">
        <f t="shared" si="0"/>
        <v>0</v>
      </c>
      <c r="C33" s="34">
        <f t="shared" si="1"/>
        <v>0</v>
      </c>
      <c r="D33" s="35">
        <f t="shared" si="2"/>
        <v>0</v>
      </c>
      <c r="E33" s="35">
        <f t="shared" si="3"/>
        <v>0</v>
      </c>
      <c r="F33" s="36">
        <f t="shared" si="4"/>
        <v>1.555</v>
      </c>
      <c r="G33" s="36">
        <f t="shared" si="5"/>
        <v>1.555</v>
      </c>
      <c r="H33" s="36">
        <f t="shared" si="8"/>
        <v>59.4690498</v>
      </c>
      <c r="I33" s="36">
        <f t="shared" si="6"/>
        <v>102.38</v>
      </c>
      <c r="S33" s="16">
        <f t="shared" si="9"/>
        <v>-1</v>
      </c>
      <c r="T33" s="13">
        <f>IF(T32&gt;=1,T32+1,IF(U33=0,1,-1))</f>
        <v>-1</v>
      </c>
      <c r="U33" s="28">
        <f t="shared" si="10"/>
        <v>3</v>
      </c>
      <c r="V33" s="28">
        <f t="shared" si="10"/>
        <v>3</v>
      </c>
    </row>
    <row r="34" spans="1:22" ht="13.5" thickBot="1">
      <c r="A34" s="34">
        <f t="shared" si="7"/>
        <v>27.5</v>
      </c>
      <c r="B34" s="34">
        <f t="shared" si="0"/>
        <v>0</v>
      </c>
      <c r="C34" s="34">
        <f t="shared" si="1"/>
        <v>0</v>
      </c>
      <c r="D34" s="35">
        <f t="shared" si="2"/>
        <v>0</v>
      </c>
      <c r="E34" s="35">
        <f t="shared" si="3"/>
        <v>0</v>
      </c>
      <c r="F34" s="36">
        <f t="shared" si="4"/>
        <v>1.555</v>
      </c>
      <c r="G34" s="36">
        <f t="shared" si="5"/>
        <v>1.555</v>
      </c>
      <c r="H34" s="36">
        <f t="shared" si="8"/>
        <v>57.9140498</v>
      </c>
      <c r="I34" s="36">
        <f t="shared" si="6"/>
        <v>102.29</v>
      </c>
      <c r="S34" s="16">
        <f t="shared" si="9"/>
        <v>-1</v>
      </c>
      <c r="T34" s="13">
        <f>IF(T33&gt;=1,T33+1,IF(U34=0,1,-1))</f>
        <v>-1</v>
      </c>
      <c r="U34" s="28">
        <f t="shared" si="10"/>
        <v>2</v>
      </c>
      <c r="V34" s="28">
        <f t="shared" si="10"/>
        <v>2</v>
      </c>
    </row>
    <row r="35" spans="1:25" ht="12.75">
      <c r="A35" s="34">
        <f t="shared" si="7"/>
        <v>26.5</v>
      </c>
      <c r="B35" s="34">
        <f t="shared" si="0"/>
        <v>0.0001</v>
      </c>
      <c r="C35" s="34">
        <f t="shared" si="1"/>
        <v>0</v>
      </c>
      <c r="D35" s="35">
        <f t="shared" si="2"/>
        <v>0.000733</v>
      </c>
      <c r="E35" s="35">
        <f t="shared" si="3"/>
        <v>0</v>
      </c>
      <c r="F35" s="36">
        <f t="shared" si="4"/>
        <v>0.7772068</v>
      </c>
      <c r="G35" s="36">
        <f t="shared" si="5"/>
        <v>0.7779398</v>
      </c>
      <c r="H35" s="36">
        <f t="shared" si="8"/>
        <v>56.3590498</v>
      </c>
      <c r="I35" s="36">
        <f t="shared" si="6"/>
        <v>102.21</v>
      </c>
      <c r="P35" s="12" t="s">
        <v>14</v>
      </c>
      <c r="Q35" s="13">
        <f>COUNTIF(U30:U126,"&gt;0")</f>
        <v>6</v>
      </c>
      <c r="S35" s="16">
        <f t="shared" si="9"/>
        <v>-1</v>
      </c>
      <c r="T35" s="13">
        <f aca="true" t="shared" si="11" ref="T35:T76">IF(T34&gt;=1,T34+1,IF(U35=0,1,-1))</f>
        <v>-1</v>
      </c>
      <c r="U35" s="28">
        <f aca="true" t="shared" si="12" ref="U35:U76">U34-1</f>
        <v>1</v>
      </c>
      <c r="V35" s="28">
        <f aca="true" t="shared" si="13" ref="V35:V75">V34-1</f>
        <v>1</v>
      </c>
      <c r="X35" s="10">
        <v>0.0001</v>
      </c>
      <c r="Y35" s="1">
        <v>1</v>
      </c>
    </row>
    <row r="36" spans="1:25" ht="12.75">
      <c r="A36" s="34">
        <f t="shared" si="7"/>
        <v>26</v>
      </c>
      <c r="B36" s="34">
        <f t="shared" si="0"/>
        <v>0.233</v>
      </c>
      <c r="C36" s="34">
        <f t="shared" si="1"/>
        <v>0</v>
      </c>
      <c r="D36" s="35">
        <f t="shared" si="2"/>
        <v>1.7078900000000001</v>
      </c>
      <c r="E36" s="35">
        <f t="shared" si="3"/>
        <v>0</v>
      </c>
      <c r="F36" s="36">
        <f t="shared" si="4"/>
        <v>0.8718439999999998</v>
      </c>
      <c r="G36" s="36">
        <f t="shared" si="5"/>
        <v>2.579734</v>
      </c>
      <c r="H36" s="36">
        <f t="shared" si="8"/>
        <v>55.58111</v>
      </c>
      <c r="I36" s="36">
        <f t="shared" si="6"/>
        <v>102.17</v>
      </c>
      <c r="M36" s="13" t="s">
        <v>54</v>
      </c>
      <c r="O36" s="31">
        <f>E16*2</f>
        <v>2</v>
      </c>
      <c r="P36" s="32">
        <v>6.83</v>
      </c>
      <c r="S36" s="16">
        <f t="shared" si="9"/>
        <v>1</v>
      </c>
      <c r="T36" s="13">
        <f t="shared" si="11"/>
        <v>1</v>
      </c>
      <c r="U36" s="28">
        <f t="shared" si="12"/>
        <v>0</v>
      </c>
      <c r="V36" s="28">
        <f t="shared" si="13"/>
        <v>0</v>
      </c>
      <c r="X36" s="2">
        <v>0.233</v>
      </c>
      <c r="Y36" s="3">
        <v>2</v>
      </c>
    </row>
    <row r="37" spans="1:25" ht="12.75">
      <c r="A37" s="34">
        <f t="shared" si="7"/>
        <v>25</v>
      </c>
      <c r="B37" s="34">
        <f t="shared" si="0"/>
        <v>0.222</v>
      </c>
      <c r="C37" s="34">
        <f t="shared" si="1"/>
        <v>0</v>
      </c>
      <c r="D37" s="35">
        <f t="shared" si="2"/>
        <v>1.62726</v>
      </c>
      <c r="E37" s="35">
        <f t="shared" si="3"/>
        <v>0</v>
      </c>
      <c r="F37" s="36">
        <f t="shared" si="4"/>
        <v>0.9040959999999999</v>
      </c>
      <c r="G37" s="36">
        <f t="shared" si="5"/>
        <v>2.5313559999999997</v>
      </c>
      <c r="H37" s="36">
        <f t="shared" si="8"/>
        <v>53.001376</v>
      </c>
      <c r="I37" s="36">
        <f t="shared" si="6"/>
        <v>102.08</v>
      </c>
      <c r="M37" s="13" t="s">
        <v>55</v>
      </c>
      <c r="O37" s="31">
        <f>E17-O36</f>
        <v>-1</v>
      </c>
      <c r="P37" s="32">
        <v>6.33</v>
      </c>
      <c r="S37" s="16">
        <f t="shared" si="9"/>
        <v>2</v>
      </c>
      <c r="T37" s="13">
        <f t="shared" si="11"/>
        <v>2</v>
      </c>
      <c r="U37" s="28">
        <f t="shared" si="12"/>
        <v>-1</v>
      </c>
      <c r="V37" s="28">
        <f t="shared" si="13"/>
        <v>-1</v>
      </c>
      <c r="X37" s="2">
        <v>0.222</v>
      </c>
      <c r="Y37" s="3">
        <v>3</v>
      </c>
    </row>
    <row r="38" spans="1:25" ht="12.75">
      <c r="A38" s="34">
        <f t="shared" si="7"/>
        <v>24</v>
      </c>
      <c r="B38" s="34">
        <f t="shared" si="0"/>
        <v>0.222</v>
      </c>
      <c r="C38" s="34">
        <f t="shared" si="1"/>
        <v>0</v>
      </c>
      <c r="D38" s="35">
        <f t="shared" si="2"/>
        <v>1.62726</v>
      </c>
      <c r="E38" s="35">
        <f t="shared" si="3"/>
        <v>0</v>
      </c>
      <c r="F38" s="36">
        <f t="shared" si="4"/>
        <v>0.9040959999999999</v>
      </c>
      <c r="G38" s="36">
        <f t="shared" si="5"/>
        <v>2.5313559999999997</v>
      </c>
      <c r="H38" s="36">
        <f t="shared" si="8"/>
        <v>50.47002</v>
      </c>
      <c r="I38" s="36">
        <f t="shared" si="6"/>
        <v>102</v>
      </c>
      <c r="M38" s="13" t="s">
        <v>15</v>
      </c>
      <c r="O38" s="32">
        <v>1</v>
      </c>
      <c r="S38" s="16">
        <f t="shared" si="9"/>
        <v>3</v>
      </c>
      <c r="T38" s="13">
        <f t="shared" si="11"/>
        <v>3</v>
      </c>
      <c r="U38" s="28">
        <f t="shared" si="12"/>
        <v>-2</v>
      </c>
      <c r="V38" s="28">
        <f t="shared" si="13"/>
        <v>-2</v>
      </c>
      <c r="X38" s="2">
        <v>0.222</v>
      </c>
      <c r="Y38" s="3">
        <v>4</v>
      </c>
    </row>
    <row r="39" spans="1:25" ht="12.75">
      <c r="A39" s="34">
        <f t="shared" si="7"/>
        <v>23</v>
      </c>
      <c r="B39" s="34">
        <f t="shared" si="0"/>
        <v>0.221</v>
      </c>
      <c r="C39" s="34">
        <f t="shared" si="1"/>
        <v>0</v>
      </c>
      <c r="D39" s="35">
        <f t="shared" si="2"/>
        <v>1.61993</v>
      </c>
      <c r="E39" s="35">
        <f t="shared" si="3"/>
        <v>0</v>
      </c>
      <c r="F39" s="36">
        <f t="shared" si="4"/>
        <v>0.907028</v>
      </c>
      <c r="G39" s="36">
        <f t="shared" si="5"/>
        <v>2.526958</v>
      </c>
      <c r="H39" s="36">
        <f t="shared" si="8"/>
        <v>47.938663999999996</v>
      </c>
      <c r="I39" s="36">
        <f t="shared" si="6"/>
        <v>101.92</v>
      </c>
      <c r="M39" s="13" t="s">
        <v>16</v>
      </c>
      <c r="O39" s="32">
        <v>0.25</v>
      </c>
      <c r="S39" s="16">
        <f t="shared" si="9"/>
        <v>4</v>
      </c>
      <c r="T39" s="13">
        <f t="shared" si="11"/>
        <v>4</v>
      </c>
      <c r="U39" s="28">
        <f t="shared" si="12"/>
        <v>-3</v>
      </c>
      <c r="V39" s="28">
        <f t="shared" si="13"/>
        <v>-3</v>
      </c>
      <c r="X39" s="4">
        <v>0.221</v>
      </c>
      <c r="Y39" s="3">
        <v>5</v>
      </c>
    </row>
    <row r="40" spans="1:25" ht="12.75">
      <c r="A40" s="34">
        <f t="shared" si="7"/>
        <v>22</v>
      </c>
      <c r="B40" s="34">
        <f t="shared" si="0"/>
        <v>0.22</v>
      </c>
      <c r="C40" s="34">
        <f t="shared" si="1"/>
        <v>0</v>
      </c>
      <c r="D40" s="35">
        <f t="shared" si="2"/>
        <v>1.6126</v>
      </c>
      <c r="E40" s="35">
        <f t="shared" si="3"/>
        <v>0</v>
      </c>
      <c r="F40" s="36">
        <f t="shared" si="4"/>
        <v>0.9099599999999999</v>
      </c>
      <c r="G40" s="36">
        <f t="shared" si="5"/>
        <v>2.52256</v>
      </c>
      <c r="H40" s="36">
        <f t="shared" si="8"/>
        <v>45.411705999999995</v>
      </c>
      <c r="I40" s="36">
        <f t="shared" si="6"/>
        <v>101.83</v>
      </c>
      <c r="M40" s="13" t="s">
        <v>17</v>
      </c>
      <c r="O40" s="32">
        <f>(E16*Q52+(2*O38)-O39)</f>
        <v>5</v>
      </c>
      <c r="S40" s="16">
        <f t="shared" si="9"/>
        <v>5</v>
      </c>
      <c r="T40" s="13">
        <f t="shared" si="11"/>
        <v>5</v>
      </c>
      <c r="U40" s="28">
        <f t="shared" si="12"/>
        <v>-4</v>
      </c>
      <c r="V40" s="28">
        <f t="shared" si="13"/>
        <v>-4</v>
      </c>
      <c r="X40" s="4">
        <v>0.22</v>
      </c>
      <c r="Y40" s="3">
        <v>6</v>
      </c>
    </row>
    <row r="41" spans="1:25" ht="12.75">
      <c r="A41" s="34">
        <f t="shared" si="7"/>
        <v>21</v>
      </c>
      <c r="B41" s="34">
        <f t="shared" si="0"/>
        <v>0.216</v>
      </c>
      <c r="C41" s="34">
        <f t="shared" si="1"/>
        <v>0</v>
      </c>
      <c r="D41" s="35">
        <f t="shared" si="2"/>
        <v>1.58328</v>
      </c>
      <c r="E41" s="35">
        <f t="shared" si="3"/>
        <v>0</v>
      </c>
      <c r="F41" s="36">
        <f t="shared" si="4"/>
        <v>0.9216880000000001</v>
      </c>
      <c r="G41" s="36">
        <f t="shared" si="5"/>
        <v>2.504968</v>
      </c>
      <c r="H41" s="36">
        <f t="shared" si="8"/>
        <v>42.889146</v>
      </c>
      <c r="I41" s="36">
        <f t="shared" si="6"/>
        <v>101.75</v>
      </c>
      <c r="M41" s="13" t="s">
        <v>18</v>
      </c>
      <c r="O41" s="32">
        <f>((O45-2)*P37)+(2*P36)+(O38*2)</f>
        <v>9.33</v>
      </c>
      <c r="S41" s="16">
        <f t="shared" si="9"/>
        <v>6</v>
      </c>
      <c r="T41" s="13">
        <f t="shared" si="11"/>
        <v>6</v>
      </c>
      <c r="U41" s="28">
        <f t="shared" si="12"/>
        <v>-5</v>
      </c>
      <c r="V41" s="28">
        <f t="shared" si="13"/>
        <v>-5</v>
      </c>
      <c r="X41" s="2">
        <v>0.216</v>
      </c>
      <c r="Y41" s="3">
        <v>7</v>
      </c>
    </row>
    <row r="42" spans="1:25" ht="12.75">
      <c r="A42" s="34">
        <f t="shared" si="7"/>
        <v>20</v>
      </c>
      <c r="B42" s="34">
        <f t="shared" si="0"/>
        <v>0.209</v>
      </c>
      <c r="C42" s="34">
        <f t="shared" si="1"/>
        <v>0</v>
      </c>
      <c r="D42" s="35">
        <f t="shared" si="2"/>
        <v>1.53197</v>
      </c>
      <c r="E42" s="35">
        <f t="shared" si="3"/>
        <v>0</v>
      </c>
      <c r="F42" s="36">
        <f t="shared" si="4"/>
        <v>0.942212</v>
      </c>
      <c r="G42" s="36">
        <f t="shared" si="5"/>
        <v>2.474182</v>
      </c>
      <c r="H42" s="36">
        <f t="shared" si="8"/>
        <v>40.384178</v>
      </c>
      <c r="I42" s="36">
        <f t="shared" si="6"/>
        <v>101.67</v>
      </c>
      <c r="M42" s="16" t="s">
        <v>19</v>
      </c>
      <c r="N42" s="16"/>
      <c r="O42" s="32">
        <f>(O36*P36)+(O37*P37)</f>
        <v>7.33</v>
      </c>
      <c r="S42" s="16">
        <f t="shared" si="9"/>
        <v>7</v>
      </c>
      <c r="T42" s="13">
        <f t="shared" si="11"/>
        <v>7</v>
      </c>
      <c r="U42" s="28">
        <f t="shared" si="12"/>
        <v>-6</v>
      </c>
      <c r="V42" s="28">
        <f t="shared" si="13"/>
        <v>-6</v>
      </c>
      <c r="X42" s="2">
        <v>0.209</v>
      </c>
      <c r="Y42" s="3">
        <v>8</v>
      </c>
    </row>
    <row r="43" spans="1:25" ht="13.5" thickBot="1">
      <c r="A43" s="34">
        <f t="shared" si="7"/>
        <v>19</v>
      </c>
      <c r="B43" s="34">
        <f t="shared" si="0"/>
        <v>0.206</v>
      </c>
      <c r="C43" s="34">
        <f t="shared" si="1"/>
        <v>0</v>
      </c>
      <c r="D43" s="35">
        <f t="shared" si="2"/>
        <v>1.5099799999999999</v>
      </c>
      <c r="E43" s="35">
        <f t="shared" si="3"/>
        <v>0</v>
      </c>
      <c r="F43" s="36">
        <f t="shared" si="4"/>
        <v>0.9510079999999999</v>
      </c>
      <c r="G43" s="36">
        <f t="shared" si="5"/>
        <v>2.4609879999999995</v>
      </c>
      <c r="H43" s="36">
        <f t="shared" si="8"/>
        <v>37.909996</v>
      </c>
      <c r="I43" s="36">
        <f t="shared" si="6"/>
        <v>101.58</v>
      </c>
      <c r="M43" s="13" t="s">
        <v>26</v>
      </c>
      <c r="O43" s="32">
        <f>E18*O39</f>
        <v>0</v>
      </c>
      <c r="S43" s="16">
        <f t="shared" si="9"/>
        <v>8</v>
      </c>
      <c r="T43" s="13">
        <f t="shared" si="11"/>
        <v>8</v>
      </c>
      <c r="U43" s="28">
        <f t="shared" si="12"/>
        <v>-7</v>
      </c>
      <c r="V43" s="28">
        <f t="shared" si="13"/>
        <v>-7</v>
      </c>
      <c r="X43" s="4">
        <v>0.206</v>
      </c>
      <c r="Y43" s="3">
        <v>9</v>
      </c>
    </row>
    <row r="44" spans="1:27" ht="12.75">
      <c r="A44" s="34">
        <f t="shared" si="7"/>
        <v>18</v>
      </c>
      <c r="B44" s="34">
        <f t="shared" si="0"/>
        <v>0.202</v>
      </c>
      <c r="C44" s="34">
        <f t="shared" si="1"/>
        <v>0.11</v>
      </c>
      <c r="D44" s="35">
        <f t="shared" si="2"/>
        <v>1.48066</v>
      </c>
      <c r="E44" s="35">
        <f t="shared" si="3"/>
        <v>0</v>
      </c>
      <c r="F44" s="36">
        <f t="shared" si="4"/>
        <v>0.962736</v>
      </c>
      <c r="G44" s="36">
        <f t="shared" si="5"/>
        <v>2.443396</v>
      </c>
      <c r="H44" s="36">
        <f t="shared" si="8"/>
        <v>35.449008</v>
      </c>
      <c r="I44" s="36">
        <f t="shared" si="6"/>
        <v>101.5</v>
      </c>
      <c r="M44" s="16" t="s">
        <v>12</v>
      </c>
      <c r="O44" s="32">
        <f>O41*O40</f>
        <v>46.65</v>
      </c>
      <c r="S44" s="16">
        <f t="shared" si="9"/>
        <v>9</v>
      </c>
      <c r="T44" s="13">
        <f t="shared" si="11"/>
        <v>9</v>
      </c>
      <c r="U44" s="28">
        <f t="shared" si="12"/>
        <v>-8</v>
      </c>
      <c r="V44" s="28">
        <f t="shared" si="13"/>
        <v>-8</v>
      </c>
      <c r="X44" s="2">
        <v>0.202</v>
      </c>
      <c r="Y44" s="3">
        <v>10</v>
      </c>
      <c r="Z44" s="37">
        <v>0.11</v>
      </c>
      <c r="AA44" s="5">
        <v>1</v>
      </c>
    </row>
    <row r="45" spans="1:27" ht="12.75">
      <c r="A45" s="34">
        <f t="shared" si="7"/>
        <v>17</v>
      </c>
      <c r="B45" s="34">
        <f t="shared" si="0"/>
        <v>0.198</v>
      </c>
      <c r="C45" s="34">
        <f t="shared" si="1"/>
        <v>0.09</v>
      </c>
      <c r="D45" s="35">
        <f t="shared" si="2"/>
        <v>1.45134</v>
      </c>
      <c r="E45" s="35">
        <f t="shared" si="3"/>
        <v>0</v>
      </c>
      <c r="F45" s="36">
        <f t="shared" si="4"/>
        <v>0.9744639999999999</v>
      </c>
      <c r="G45" s="36">
        <f t="shared" si="5"/>
        <v>2.425804</v>
      </c>
      <c r="H45" s="36">
        <f t="shared" si="8"/>
        <v>33.005612</v>
      </c>
      <c r="I45" s="36">
        <f t="shared" si="6"/>
        <v>101.42</v>
      </c>
      <c r="M45" s="28">
        <f>E16</f>
        <v>1</v>
      </c>
      <c r="N45" s="13" t="s">
        <v>13</v>
      </c>
      <c r="O45" s="38">
        <f>E17/E16</f>
        <v>1</v>
      </c>
      <c r="S45" s="16">
        <f t="shared" si="9"/>
        <v>10</v>
      </c>
      <c r="T45" s="13">
        <f t="shared" si="11"/>
        <v>10</v>
      </c>
      <c r="U45" s="28">
        <f t="shared" si="12"/>
        <v>-9</v>
      </c>
      <c r="V45" s="28">
        <f t="shared" si="13"/>
        <v>-9</v>
      </c>
      <c r="X45" s="2">
        <v>0.198</v>
      </c>
      <c r="Y45" s="3">
        <v>11</v>
      </c>
      <c r="Z45" s="39">
        <v>0.09</v>
      </c>
      <c r="AA45" s="6">
        <v>2</v>
      </c>
    </row>
    <row r="46" spans="1:27" ht="12.75">
      <c r="A46" s="34">
        <f t="shared" si="7"/>
        <v>16</v>
      </c>
      <c r="B46" s="34">
        <f t="shared" si="0"/>
        <v>0.193</v>
      </c>
      <c r="C46" s="34">
        <f t="shared" si="1"/>
        <v>0.086</v>
      </c>
      <c r="D46" s="35">
        <f t="shared" si="2"/>
        <v>1.41469</v>
      </c>
      <c r="E46" s="35">
        <f t="shared" si="3"/>
        <v>0</v>
      </c>
      <c r="F46" s="36">
        <f t="shared" si="4"/>
        <v>0.989124</v>
      </c>
      <c r="G46" s="36">
        <f t="shared" si="5"/>
        <v>2.403814</v>
      </c>
      <c r="H46" s="36">
        <f t="shared" si="8"/>
        <v>30.579808</v>
      </c>
      <c r="I46" s="36">
        <f t="shared" si="6"/>
        <v>101.33</v>
      </c>
      <c r="M46" s="16"/>
      <c r="N46" s="16"/>
      <c r="S46" s="16">
        <f t="shared" si="9"/>
        <v>11</v>
      </c>
      <c r="T46" s="13">
        <f t="shared" si="11"/>
        <v>11</v>
      </c>
      <c r="U46" s="28">
        <f t="shared" si="12"/>
        <v>-10</v>
      </c>
      <c r="V46" s="28">
        <f t="shared" si="13"/>
        <v>-10</v>
      </c>
      <c r="X46" s="2">
        <v>0.193</v>
      </c>
      <c r="Y46" s="3">
        <v>12</v>
      </c>
      <c r="Z46" s="39">
        <v>0.086</v>
      </c>
      <c r="AA46" s="6">
        <v>3</v>
      </c>
    </row>
    <row r="47" spans="1:27" ht="12.75">
      <c r="A47" s="34">
        <f t="shared" si="7"/>
        <v>15</v>
      </c>
      <c r="B47" s="34">
        <f t="shared" si="0"/>
        <v>0.181</v>
      </c>
      <c r="C47" s="34">
        <f t="shared" si="1"/>
        <v>0.085</v>
      </c>
      <c r="D47" s="35">
        <f t="shared" si="2"/>
        <v>1.32673</v>
      </c>
      <c r="E47" s="35">
        <f t="shared" si="3"/>
        <v>0</v>
      </c>
      <c r="F47" s="36">
        <f t="shared" si="4"/>
        <v>1.024308</v>
      </c>
      <c r="G47" s="36">
        <f t="shared" si="5"/>
        <v>2.351038</v>
      </c>
      <c r="H47" s="36">
        <f t="shared" si="8"/>
        <v>28.175994</v>
      </c>
      <c r="I47" s="36">
        <f t="shared" si="6"/>
        <v>101.25</v>
      </c>
      <c r="M47" s="16"/>
      <c r="N47" s="16"/>
      <c r="Q47" s="12" t="s">
        <v>51</v>
      </c>
      <c r="S47" s="16">
        <f t="shared" si="9"/>
        <v>12</v>
      </c>
      <c r="T47" s="13">
        <f t="shared" si="11"/>
        <v>12</v>
      </c>
      <c r="U47" s="28">
        <f t="shared" si="12"/>
        <v>-11</v>
      </c>
      <c r="V47" s="28">
        <f t="shared" si="13"/>
        <v>-11</v>
      </c>
      <c r="X47" s="2">
        <v>0.181</v>
      </c>
      <c r="Y47" s="3">
        <v>13</v>
      </c>
      <c r="Z47" s="39">
        <v>0.085</v>
      </c>
      <c r="AA47" s="6">
        <v>4</v>
      </c>
    </row>
    <row r="48" spans="1:27" ht="12.75">
      <c r="A48" s="34">
        <f t="shared" si="7"/>
        <v>14</v>
      </c>
      <c r="B48" s="34">
        <f t="shared" si="0"/>
        <v>0.171</v>
      </c>
      <c r="C48" s="34">
        <f t="shared" si="1"/>
        <v>0.083</v>
      </c>
      <c r="D48" s="35">
        <f t="shared" si="2"/>
        <v>1.25343</v>
      </c>
      <c r="E48" s="35">
        <f t="shared" si="3"/>
        <v>0</v>
      </c>
      <c r="F48" s="36">
        <f t="shared" si="4"/>
        <v>1.0536279999999998</v>
      </c>
      <c r="G48" s="36">
        <f t="shared" si="5"/>
        <v>2.3070579999999996</v>
      </c>
      <c r="H48" s="36">
        <f t="shared" si="8"/>
        <v>25.824956</v>
      </c>
      <c r="I48" s="36">
        <f t="shared" si="6"/>
        <v>101.17</v>
      </c>
      <c r="Q48" s="40">
        <f>E20+20.5+E21</f>
        <v>32.5</v>
      </c>
      <c r="S48" s="16">
        <f t="shared" si="9"/>
        <v>13</v>
      </c>
      <c r="T48" s="13">
        <f t="shared" si="11"/>
        <v>13</v>
      </c>
      <c r="U48" s="28">
        <f t="shared" si="12"/>
        <v>-12</v>
      </c>
      <c r="V48" s="28">
        <f t="shared" si="13"/>
        <v>-12</v>
      </c>
      <c r="X48" s="2">
        <v>0.171</v>
      </c>
      <c r="Y48" s="3">
        <v>14</v>
      </c>
      <c r="Z48" s="39">
        <v>0.083</v>
      </c>
      <c r="AA48" s="6">
        <v>5</v>
      </c>
    </row>
    <row r="49" spans="1:27" ht="12.75">
      <c r="A49" s="34">
        <f t="shared" si="7"/>
        <v>13</v>
      </c>
      <c r="B49" s="34">
        <f t="shared" si="0"/>
        <v>0.161</v>
      </c>
      <c r="C49" s="34">
        <f t="shared" si="1"/>
        <v>0.079</v>
      </c>
      <c r="D49" s="35">
        <f t="shared" si="2"/>
        <v>1.1801300000000001</v>
      </c>
      <c r="E49" s="35">
        <f t="shared" si="3"/>
        <v>0</v>
      </c>
      <c r="F49" s="36">
        <f t="shared" si="4"/>
        <v>1.0829479999999998</v>
      </c>
      <c r="G49" s="36">
        <f t="shared" si="5"/>
        <v>2.263078</v>
      </c>
      <c r="H49" s="36">
        <f t="shared" si="8"/>
        <v>23.517898000000002</v>
      </c>
      <c r="I49" s="36">
        <f t="shared" si="6"/>
        <v>101.08</v>
      </c>
      <c r="P49" s="12" t="s">
        <v>23</v>
      </c>
      <c r="S49" s="16">
        <f t="shared" si="9"/>
        <v>14</v>
      </c>
      <c r="T49" s="13">
        <f t="shared" si="11"/>
        <v>14</v>
      </c>
      <c r="U49" s="28">
        <f t="shared" si="12"/>
        <v>-13</v>
      </c>
      <c r="V49" s="28">
        <f t="shared" si="13"/>
        <v>-13</v>
      </c>
      <c r="X49" s="2">
        <v>0.161</v>
      </c>
      <c r="Y49" s="3">
        <v>15</v>
      </c>
      <c r="Z49" s="39">
        <v>0.079</v>
      </c>
      <c r="AA49" s="6">
        <v>6</v>
      </c>
    </row>
    <row r="50" spans="1:27" ht="12.75">
      <c r="A50" s="34">
        <f t="shared" si="7"/>
        <v>12</v>
      </c>
      <c r="B50" s="34">
        <f t="shared" si="0"/>
        <v>0.15</v>
      </c>
      <c r="C50" s="34">
        <f t="shared" si="1"/>
        <v>0.074</v>
      </c>
      <c r="D50" s="35">
        <f t="shared" si="2"/>
        <v>1.0995</v>
      </c>
      <c r="E50" s="35">
        <f t="shared" si="3"/>
        <v>0</v>
      </c>
      <c r="F50" s="36">
        <f t="shared" si="4"/>
        <v>1.1152</v>
      </c>
      <c r="G50" s="36">
        <f t="shared" si="5"/>
        <v>2.2146999999999997</v>
      </c>
      <c r="H50" s="36">
        <f t="shared" si="8"/>
        <v>21.254820000000002</v>
      </c>
      <c r="I50" s="36">
        <f t="shared" si="6"/>
        <v>101</v>
      </c>
      <c r="M50" s="16"/>
      <c r="P50" s="12">
        <f>E19/100</f>
        <v>0.4</v>
      </c>
      <c r="S50" s="16">
        <f t="shared" si="9"/>
        <v>15</v>
      </c>
      <c r="T50" s="13">
        <f t="shared" si="11"/>
        <v>15</v>
      </c>
      <c r="U50" s="28">
        <f t="shared" si="12"/>
        <v>-14</v>
      </c>
      <c r="V50" s="28">
        <f t="shared" si="13"/>
        <v>-14</v>
      </c>
      <c r="X50" s="2">
        <v>0.15</v>
      </c>
      <c r="Y50" s="3">
        <v>16</v>
      </c>
      <c r="Z50" s="39">
        <v>0.074</v>
      </c>
      <c r="AA50" s="6">
        <v>7</v>
      </c>
    </row>
    <row r="51" spans="1:27" ht="12.75">
      <c r="A51" s="34">
        <f t="shared" si="7"/>
        <v>11</v>
      </c>
      <c r="B51" s="34">
        <f t="shared" si="0"/>
        <v>0.135</v>
      </c>
      <c r="C51" s="34">
        <f t="shared" si="1"/>
        <v>0.071</v>
      </c>
      <c r="D51" s="35">
        <f t="shared" si="2"/>
        <v>0.98955</v>
      </c>
      <c r="E51" s="35">
        <f t="shared" si="3"/>
        <v>0</v>
      </c>
      <c r="F51" s="36">
        <f t="shared" si="4"/>
        <v>1.1591799999999999</v>
      </c>
      <c r="G51" s="36">
        <f t="shared" si="5"/>
        <v>2.14873</v>
      </c>
      <c r="H51" s="36">
        <f t="shared" si="8"/>
        <v>19.04012</v>
      </c>
      <c r="I51" s="36">
        <f t="shared" si="6"/>
        <v>100.92</v>
      </c>
      <c r="M51" s="16"/>
      <c r="Q51" s="13" t="s">
        <v>53</v>
      </c>
      <c r="S51" s="16">
        <f t="shared" si="9"/>
        <v>16</v>
      </c>
      <c r="T51" s="13">
        <f t="shared" si="11"/>
        <v>16</v>
      </c>
      <c r="U51" s="28">
        <f t="shared" si="12"/>
        <v>-15</v>
      </c>
      <c r="V51" s="28">
        <f t="shared" si="13"/>
        <v>-15</v>
      </c>
      <c r="X51" s="2">
        <v>0.135</v>
      </c>
      <c r="Y51" s="3">
        <v>17</v>
      </c>
      <c r="Z51" s="39">
        <v>0.071</v>
      </c>
      <c r="AA51" s="6">
        <v>8</v>
      </c>
    </row>
    <row r="52" spans="1:27" ht="12.75">
      <c r="A52" s="34">
        <f t="shared" si="7"/>
        <v>10</v>
      </c>
      <c r="B52" s="34">
        <f t="shared" si="0"/>
        <v>0.117</v>
      </c>
      <c r="C52" s="34">
        <f t="shared" si="1"/>
        <v>0.062</v>
      </c>
      <c r="D52" s="35">
        <f t="shared" si="2"/>
        <v>0.8576100000000001</v>
      </c>
      <c r="E52" s="35">
        <f t="shared" si="3"/>
        <v>0</v>
      </c>
      <c r="F52" s="36">
        <f t="shared" si="4"/>
        <v>1.2119559999999998</v>
      </c>
      <c r="G52" s="36">
        <f t="shared" si="5"/>
        <v>2.069566</v>
      </c>
      <c r="H52" s="36">
        <f t="shared" si="8"/>
        <v>16.89139</v>
      </c>
      <c r="I52" s="36">
        <f t="shared" si="6"/>
        <v>100.83</v>
      </c>
      <c r="M52" s="16"/>
      <c r="Q52" s="13">
        <v>3.25</v>
      </c>
      <c r="S52" s="16">
        <f t="shared" si="9"/>
        <v>17</v>
      </c>
      <c r="T52" s="13">
        <f t="shared" si="11"/>
        <v>17</v>
      </c>
      <c r="U52" s="28">
        <f t="shared" si="12"/>
        <v>-16</v>
      </c>
      <c r="V52" s="28">
        <f t="shared" si="13"/>
        <v>-16</v>
      </c>
      <c r="X52" s="4">
        <v>0.117</v>
      </c>
      <c r="Y52" s="3">
        <v>18</v>
      </c>
      <c r="Z52" s="39">
        <v>0.062</v>
      </c>
      <c r="AA52" s="6">
        <v>9</v>
      </c>
    </row>
    <row r="53" spans="1:27" ht="12.75">
      <c r="A53" s="34">
        <f t="shared" si="7"/>
        <v>9</v>
      </c>
      <c r="B53" s="34">
        <f t="shared" si="0"/>
        <v>0.09</v>
      </c>
      <c r="C53" s="34">
        <f t="shared" si="1"/>
        <v>0.046</v>
      </c>
      <c r="D53" s="35">
        <f t="shared" si="2"/>
        <v>0.6597</v>
      </c>
      <c r="E53" s="35">
        <f t="shared" si="3"/>
        <v>0</v>
      </c>
      <c r="F53" s="36">
        <f t="shared" si="4"/>
        <v>1.29112</v>
      </c>
      <c r="G53" s="36">
        <f t="shared" si="5"/>
        <v>1.95082</v>
      </c>
      <c r="H53" s="36">
        <f t="shared" si="8"/>
        <v>14.821824</v>
      </c>
      <c r="I53" s="36">
        <f t="shared" si="6"/>
        <v>100.75</v>
      </c>
      <c r="M53" s="16"/>
      <c r="S53" s="16">
        <f t="shared" si="9"/>
        <v>18</v>
      </c>
      <c r="T53" s="13">
        <f t="shared" si="11"/>
        <v>18</v>
      </c>
      <c r="U53" s="28">
        <f t="shared" si="12"/>
        <v>-17</v>
      </c>
      <c r="V53" s="28">
        <f t="shared" si="13"/>
        <v>-17</v>
      </c>
      <c r="X53" s="2">
        <v>0.09</v>
      </c>
      <c r="Y53" s="3">
        <v>19</v>
      </c>
      <c r="Z53" s="39">
        <v>0.046</v>
      </c>
      <c r="AA53" s="6">
        <v>10</v>
      </c>
    </row>
    <row r="54" spans="1:27" ht="12.75">
      <c r="A54" s="34">
        <f t="shared" si="7"/>
        <v>8</v>
      </c>
      <c r="B54" s="34">
        <f t="shared" si="0"/>
        <v>0.06</v>
      </c>
      <c r="C54" s="34">
        <f t="shared" si="1"/>
        <v>0.02</v>
      </c>
      <c r="D54" s="35">
        <f t="shared" si="2"/>
        <v>0.43979999999999997</v>
      </c>
      <c r="E54" s="35">
        <f t="shared" si="3"/>
        <v>0</v>
      </c>
      <c r="F54" s="36">
        <f t="shared" si="4"/>
        <v>1.37908</v>
      </c>
      <c r="G54" s="36">
        <f t="shared" si="5"/>
        <v>1.81888</v>
      </c>
      <c r="H54" s="36">
        <f t="shared" si="8"/>
        <v>12.871004</v>
      </c>
      <c r="I54" s="36">
        <f t="shared" si="6"/>
        <v>100.67</v>
      </c>
      <c r="M54" s="16"/>
      <c r="S54" s="16">
        <f t="shared" si="9"/>
        <v>19</v>
      </c>
      <c r="T54" s="13">
        <f t="shared" si="11"/>
        <v>19</v>
      </c>
      <c r="U54" s="28">
        <f t="shared" si="12"/>
        <v>-18</v>
      </c>
      <c r="V54" s="28">
        <f t="shared" si="13"/>
        <v>-18</v>
      </c>
      <c r="X54" s="2">
        <v>0.06</v>
      </c>
      <c r="Y54" s="3">
        <v>20</v>
      </c>
      <c r="Z54" s="39">
        <v>0.02</v>
      </c>
      <c r="AA54" s="6">
        <v>11</v>
      </c>
    </row>
    <row r="55" spans="1:27" ht="13.5" thickBot="1">
      <c r="A55" s="34">
        <f t="shared" si="7"/>
        <v>7</v>
      </c>
      <c r="B55" s="34">
        <f t="shared" si="0"/>
        <v>0.038</v>
      </c>
      <c r="C55" s="34">
        <f t="shared" si="1"/>
        <v>0.013</v>
      </c>
      <c r="D55" s="35">
        <f t="shared" si="2"/>
        <v>0.27854</v>
      </c>
      <c r="E55" s="35">
        <f t="shared" si="3"/>
        <v>0</v>
      </c>
      <c r="F55" s="36">
        <f t="shared" si="4"/>
        <v>1.443584</v>
      </c>
      <c r="G55" s="36">
        <f t="shared" si="5"/>
        <v>1.722124</v>
      </c>
      <c r="H55" s="36">
        <f t="shared" si="8"/>
        <v>11.052124</v>
      </c>
      <c r="I55" s="36">
        <f t="shared" si="6"/>
        <v>100.58</v>
      </c>
      <c r="S55" s="16">
        <f t="shared" si="9"/>
        <v>20</v>
      </c>
      <c r="T55" s="13">
        <f t="shared" si="11"/>
        <v>20</v>
      </c>
      <c r="U55" s="28">
        <f t="shared" si="12"/>
        <v>-19</v>
      </c>
      <c r="V55" s="28">
        <f t="shared" si="13"/>
        <v>-19</v>
      </c>
      <c r="X55" s="11">
        <v>0.038</v>
      </c>
      <c r="Y55" s="9">
        <v>20.5</v>
      </c>
      <c r="Z55" s="41">
        <v>0.013</v>
      </c>
      <c r="AA55" s="7">
        <v>12</v>
      </c>
    </row>
    <row r="56" spans="1:27" ht="12.75">
      <c r="A56" s="34">
        <f t="shared" si="7"/>
        <v>6</v>
      </c>
      <c r="B56" s="34">
        <f t="shared" si="0"/>
        <v>0</v>
      </c>
      <c r="C56" s="34">
        <f t="shared" si="1"/>
        <v>0</v>
      </c>
      <c r="D56" s="35">
        <f t="shared" si="2"/>
        <v>0</v>
      </c>
      <c r="E56" s="35">
        <f t="shared" si="3"/>
        <v>0</v>
      </c>
      <c r="F56" s="36">
        <f t="shared" si="4"/>
        <v>1.555</v>
      </c>
      <c r="G56" s="36">
        <f t="shared" si="5"/>
        <v>1.555</v>
      </c>
      <c r="H56" s="36">
        <f t="shared" si="8"/>
        <v>9.33</v>
      </c>
      <c r="I56" s="36">
        <f t="shared" si="6"/>
        <v>100.5</v>
      </c>
      <c r="S56" s="16">
        <f t="shared" si="9"/>
        <v>20.5</v>
      </c>
      <c r="T56" s="13">
        <f t="shared" si="11"/>
        <v>21</v>
      </c>
      <c r="U56" s="28">
        <f t="shared" si="12"/>
        <v>-20</v>
      </c>
      <c r="V56" s="28">
        <f t="shared" si="13"/>
        <v>-20</v>
      </c>
      <c r="Z56" s="42"/>
      <c r="AA56" s="42"/>
    </row>
    <row r="57" spans="1:22" ht="12.75">
      <c r="A57" s="34">
        <f t="shared" si="7"/>
        <v>5</v>
      </c>
      <c r="B57" s="34">
        <f t="shared" si="0"/>
        <v>0</v>
      </c>
      <c r="C57" s="34">
        <f t="shared" si="1"/>
        <v>0</v>
      </c>
      <c r="D57" s="35">
        <f t="shared" si="2"/>
        <v>0</v>
      </c>
      <c r="E57" s="35">
        <f t="shared" si="3"/>
        <v>0</v>
      </c>
      <c r="F57" s="36">
        <f t="shared" si="4"/>
        <v>1.555</v>
      </c>
      <c r="G57" s="36">
        <f t="shared" si="5"/>
        <v>1.555</v>
      </c>
      <c r="H57" s="36">
        <f t="shared" si="8"/>
        <v>7.7749999999999995</v>
      </c>
      <c r="I57" s="36">
        <f t="shared" si="6"/>
        <v>100.42</v>
      </c>
      <c r="S57" s="16">
        <f t="shared" si="9"/>
        <v>-1</v>
      </c>
      <c r="T57" s="13">
        <f t="shared" si="11"/>
        <v>22</v>
      </c>
      <c r="U57" s="28">
        <f t="shared" si="12"/>
        <v>-21</v>
      </c>
      <c r="V57" s="28">
        <f>V56-1</f>
        <v>-21</v>
      </c>
    </row>
    <row r="58" spans="1:22" ht="12.75">
      <c r="A58" s="34">
        <f t="shared" si="7"/>
        <v>4</v>
      </c>
      <c r="B58" s="34">
        <f t="shared" si="0"/>
        <v>0</v>
      </c>
      <c r="C58" s="34">
        <f t="shared" si="1"/>
        <v>0</v>
      </c>
      <c r="D58" s="35">
        <f t="shared" si="2"/>
        <v>0</v>
      </c>
      <c r="E58" s="35">
        <f t="shared" si="3"/>
        <v>0</v>
      </c>
      <c r="F58" s="36">
        <f t="shared" si="4"/>
        <v>1.555</v>
      </c>
      <c r="G58" s="36">
        <f t="shared" si="5"/>
        <v>1.555</v>
      </c>
      <c r="H58" s="36">
        <f t="shared" si="8"/>
        <v>6.22</v>
      </c>
      <c r="I58" s="36">
        <f t="shared" si="6"/>
        <v>100.33</v>
      </c>
      <c r="S58" s="16">
        <f t="shared" si="9"/>
        <v>-1</v>
      </c>
      <c r="T58" s="13">
        <f t="shared" si="11"/>
        <v>23</v>
      </c>
      <c r="U58" s="28">
        <f t="shared" si="12"/>
        <v>-22</v>
      </c>
      <c r="V58" s="28">
        <f t="shared" si="13"/>
        <v>-22</v>
      </c>
    </row>
    <row r="59" spans="1:22" ht="12.75">
      <c r="A59" s="34">
        <f t="shared" si="7"/>
        <v>3</v>
      </c>
      <c r="B59" s="34">
        <f t="shared" si="0"/>
        <v>0</v>
      </c>
      <c r="C59" s="34">
        <f t="shared" si="1"/>
        <v>0</v>
      </c>
      <c r="D59" s="35">
        <f t="shared" si="2"/>
        <v>0</v>
      </c>
      <c r="E59" s="35">
        <f t="shared" si="3"/>
        <v>0</v>
      </c>
      <c r="F59" s="36">
        <f t="shared" si="4"/>
        <v>1.555</v>
      </c>
      <c r="G59" s="36">
        <f t="shared" si="5"/>
        <v>1.555</v>
      </c>
      <c r="H59" s="36">
        <f t="shared" si="8"/>
        <v>4.665</v>
      </c>
      <c r="I59" s="36">
        <f t="shared" si="6"/>
        <v>100.25</v>
      </c>
      <c r="S59" s="16">
        <f t="shared" si="9"/>
        <v>-1</v>
      </c>
      <c r="T59" s="13">
        <f t="shared" si="11"/>
        <v>24</v>
      </c>
      <c r="U59" s="28">
        <f t="shared" si="12"/>
        <v>-23</v>
      </c>
      <c r="V59" s="28">
        <f t="shared" si="13"/>
        <v>-23</v>
      </c>
    </row>
    <row r="60" spans="1:22" ht="12.75">
      <c r="A60" s="34">
        <f t="shared" si="7"/>
        <v>2</v>
      </c>
      <c r="B60" s="34">
        <f t="shared" si="0"/>
        <v>0</v>
      </c>
      <c r="C60" s="34">
        <f t="shared" si="1"/>
        <v>0</v>
      </c>
      <c r="D60" s="35">
        <f t="shared" si="2"/>
        <v>0</v>
      </c>
      <c r="E60" s="35">
        <f t="shared" si="3"/>
        <v>0</v>
      </c>
      <c r="F60" s="36">
        <f t="shared" si="4"/>
        <v>1.555</v>
      </c>
      <c r="G60" s="36">
        <f t="shared" si="5"/>
        <v>1.555</v>
      </c>
      <c r="H60" s="36">
        <f t="shared" si="8"/>
        <v>3.11</v>
      </c>
      <c r="I60" s="36">
        <f t="shared" si="6"/>
        <v>100.17</v>
      </c>
      <c r="S60" s="16">
        <f t="shared" si="9"/>
        <v>-1</v>
      </c>
      <c r="T60" s="13">
        <f t="shared" si="11"/>
        <v>25</v>
      </c>
      <c r="U60" s="28">
        <f t="shared" si="12"/>
        <v>-24</v>
      </c>
      <c r="V60" s="28">
        <f t="shared" si="13"/>
        <v>-24</v>
      </c>
    </row>
    <row r="61" spans="1:22" ht="12.75">
      <c r="A61" s="34">
        <f t="shared" si="7"/>
        <v>1</v>
      </c>
      <c r="B61" s="34">
        <f aca="true" t="shared" si="14" ref="B61:B92">IF(A61&lt;=0,"",IF(S62&gt;=1,LOOKUP(S62,Y$35:Y$55,X$35:X$55),0))</f>
        <v>0</v>
      </c>
      <c r="C61" s="34">
        <f aca="true" t="shared" si="15" ref="C61:C92">IF(A61&lt;=0,"",IF(S62&gt;=10,LOOKUP(S62,Y$44:Y$55,Z$44:Z$55),0))</f>
        <v>0</v>
      </c>
      <c r="D61" s="35">
        <f aca="true" t="shared" si="16" ref="D61:D92">IF(A61&lt;=0,"",B61*$O$42)</f>
        <v>0</v>
      </c>
      <c r="E61" s="35">
        <f aca="true" t="shared" si="17" ref="E61:E92">IF(A61&lt;=0,"",C61*$O$43)</f>
        <v>0</v>
      </c>
      <c r="F61" s="36">
        <f aca="true" t="shared" si="18" ref="F61:F92">IF(A61&lt;=0,"",IF(B61=0.0001,((E$22*0.5/12)-D61)*P$50,((E$22*1/12)-D61)*P$50))</f>
        <v>1.555</v>
      </c>
      <c r="G61" s="36">
        <f aca="true" t="shared" si="19" ref="G61:G92">IF(A61&lt;=0,"",D61+F61+E61)</f>
        <v>1.555</v>
      </c>
      <c r="H61" s="36">
        <f t="shared" si="8"/>
        <v>1.555</v>
      </c>
      <c r="I61" s="36">
        <f t="shared" si="6"/>
        <v>100.08</v>
      </c>
      <c r="S61" s="16">
        <f t="shared" si="9"/>
        <v>-1</v>
      </c>
      <c r="T61" s="13">
        <f t="shared" si="11"/>
        <v>26</v>
      </c>
      <c r="U61" s="28">
        <f t="shared" si="12"/>
        <v>-25</v>
      </c>
      <c r="V61" s="28">
        <f t="shared" si="13"/>
        <v>-25</v>
      </c>
    </row>
    <row r="62" spans="1:22" ht="12.75">
      <c r="A62" s="34">
        <f t="shared" si="7"/>
        <v>0</v>
      </c>
      <c r="B62" s="34">
        <f t="shared" si="14"/>
      </c>
      <c r="C62" s="34">
        <f t="shared" si="15"/>
      </c>
      <c r="D62" s="35">
        <f t="shared" si="16"/>
      </c>
      <c r="E62" s="35">
        <f t="shared" si="17"/>
      </c>
      <c r="F62" s="36">
        <f t="shared" si="18"/>
      </c>
      <c r="G62" s="36">
        <f t="shared" si="19"/>
      </c>
      <c r="H62" s="36" t="str">
        <f t="shared" si="8"/>
        <v> </v>
      </c>
      <c r="I62" s="36">
        <f t="shared" si="6"/>
      </c>
      <c r="S62" s="16">
        <f t="shared" si="9"/>
        <v>-1</v>
      </c>
      <c r="T62" s="13">
        <f t="shared" si="11"/>
        <v>27</v>
      </c>
      <c r="U62" s="28">
        <f t="shared" si="12"/>
        <v>-26</v>
      </c>
      <c r="V62" s="28">
        <f t="shared" si="13"/>
        <v>-26</v>
      </c>
    </row>
    <row r="63" spans="1:22" ht="12.75">
      <c r="A63" s="34">
        <f t="shared" si="7"/>
        <v>-1</v>
      </c>
      <c r="B63" s="34">
        <f t="shared" si="14"/>
      </c>
      <c r="C63" s="34">
        <f t="shared" si="15"/>
      </c>
      <c r="D63" s="35">
        <f t="shared" si="16"/>
      </c>
      <c r="E63" s="35">
        <f t="shared" si="17"/>
      </c>
      <c r="F63" s="36">
        <f t="shared" si="18"/>
      </c>
      <c r="G63" s="36">
        <f t="shared" si="19"/>
      </c>
      <c r="H63" s="36" t="str">
        <f t="shared" si="8"/>
        <v> </v>
      </c>
      <c r="I63" s="36">
        <f t="shared" si="6"/>
      </c>
      <c r="S63" s="16">
        <f t="shared" si="9"/>
        <v>-1</v>
      </c>
      <c r="T63" s="13">
        <f t="shared" si="11"/>
        <v>28</v>
      </c>
      <c r="U63" s="28">
        <f t="shared" si="12"/>
        <v>-27</v>
      </c>
      <c r="V63" s="28">
        <f t="shared" si="13"/>
        <v>-27</v>
      </c>
    </row>
    <row r="64" spans="1:22" ht="12.75">
      <c r="A64" s="34">
        <f t="shared" si="7"/>
        <v>-2</v>
      </c>
      <c r="B64" s="34">
        <f t="shared" si="14"/>
      </c>
      <c r="C64" s="34">
        <f t="shared" si="15"/>
      </c>
      <c r="D64" s="35">
        <f t="shared" si="16"/>
      </c>
      <c r="E64" s="35">
        <f t="shared" si="17"/>
      </c>
      <c r="F64" s="36">
        <f t="shared" si="18"/>
      </c>
      <c r="G64" s="36">
        <f t="shared" si="19"/>
      </c>
      <c r="H64" s="36" t="str">
        <f t="shared" si="8"/>
        <v> </v>
      </c>
      <c r="I64" s="36">
        <f t="shared" si="6"/>
      </c>
      <c r="S64" s="16">
        <f t="shared" si="9"/>
        <v>-1</v>
      </c>
      <c r="T64" s="13">
        <f t="shared" si="11"/>
        <v>29</v>
      </c>
      <c r="U64" s="28">
        <f t="shared" si="12"/>
        <v>-28</v>
      </c>
      <c r="V64" s="28">
        <f t="shared" si="13"/>
        <v>-28</v>
      </c>
    </row>
    <row r="65" spans="1:22" ht="12.75">
      <c r="A65" s="34">
        <f t="shared" si="7"/>
        <v>-3</v>
      </c>
      <c r="B65" s="34">
        <f t="shared" si="14"/>
      </c>
      <c r="C65" s="34">
        <f t="shared" si="15"/>
      </c>
      <c r="D65" s="35">
        <f t="shared" si="16"/>
      </c>
      <c r="E65" s="35">
        <f t="shared" si="17"/>
      </c>
      <c r="F65" s="36">
        <f t="shared" si="18"/>
      </c>
      <c r="G65" s="36">
        <f t="shared" si="19"/>
      </c>
      <c r="H65" s="36" t="str">
        <f t="shared" si="8"/>
        <v> </v>
      </c>
      <c r="I65" s="36">
        <f t="shared" si="6"/>
      </c>
      <c r="S65" s="16">
        <f t="shared" si="9"/>
        <v>-1</v>
      </c>
      <c r="T65" s="13">
        <f t="shared" si="11"/>
        <v>30</v>
      </c>
      <c r="U65" s="28">
        <f t="shared" si="12"/>
        <v>-29</v>
      </c>
      <c r="V65" s="28">
        <f t="shared" si="13"/>
        <v>-29</v>
      </c>
    </row>
    <row r="66" spans="1:22" ht="12.75">
      <c r="A66" s="34">
        <f t="shared" si="7"/>
        <v>-4</v>
      </c>
      <c r="B66" s="34">
        <f t="shared" si="14"/>
      </c>
      <c r="C66" s="34">
        <f t="shared" si="15"/>
      </c>
      <c r="D66" s="35">
        <f t="shared" si="16"/>
      </c>
      <c r="E66" s="35">
        <f t="shared" si="17"/>
      </c>
      <c r="F66" s="36">
        <f t="shared" si="18"/>
      </c>
      <c r="G66" s="36">
        <f t="shared" si="19"/>
      </c>
      <c r="H66" s="36" t="str">
        <f t="shared" si="8"/>
        <v> </v>
      </c>
      <c r="I66" s="36">
        <f t="shared" si="6"/>
      </c>
      <c r="S66" s="16">
        <f t="shared" si="9"/>
        <v>-1</v>
      </c>
      <c r="T66" s="13">
        <f t="shared" si="11"/>
        <v>31</v>
      </c>
      <c r="U66" s="28">
        <f t="shared" si="12"/>
        <v>-30</v>
      </c>
      <c r="V66" s="28">
        <f t="shared" si="13"/>
        <v>-30</v>
      </c>
    </row>
    <row r="67" spans="1:22" ht="12.75">
      <c r="A67" s="34">
        <f t="shared" si="7"/>
        <v>-5</v>
      </c>
      <c r="B67" s="34">
        <f t="shared" si="14"/>
      </c>
      <c r="C67" s="34">
        <f t="shared" si="15"/>
      </c>
      <c r="D67" s="35">
        <f t="shared" si="16"/>
      </c>
      <c r="E67" s="35">
        <f t="shared" si="17"/>
      </c>
      <c r="F67" s="36">
        <f t="shared" si="18"/>
      </c>
      <c r="G67" s="36">
        <f t="shared" si="19"/>
      </c>
      <c r="H67" s="36" t="str">
        <f t="shared" si="8"/>
        <v> </v>
      </c>
      <c r="I67" s="36">
        <f t="shared" si="6"/>
      </c>
      <c r="S67" s="16">
        <f t="shared" si="9"/>
        <v>-1</v>
      </c>
      <c r="T67" s="13">
        <f t="shared" si="11"/>
        <v>32</v>
      </c>
      <c r="U67" s="28">
        <f t="shared" si="12"/>
        <v>-31</v>
      </c>
      <c r="V67" s="28">
        <f t="shared" si="13"/>
        <v>-31</v>
      </c>
    </row>
    <row r="68" spans="1:22" ht="12.75">
      <c r="A68" s="34">
        <f t="shared" si="7"/>
        <v>-6</v>
      </c>
      <c r="B68" s="34">
        <f t="shared" si="14"/>
      </c>
      <c r="C68" s="34">
        <f t="shared" si="15"/>
      </c>
      <c r="D68" s="35">
        <f t="shared" si="16"/>
      </c>
      <c r="E68" s="35">
        <f t="shared" si="17"/>
      </c>
      <c r="F68" s="36">
        <f t="shared" si="18"/>
      </c>
      <c r="G68" s="36">
        <f t="shared" si="19"/>
      </c>
      <c r="H68" s="36" t="str">
        <f t="shared" si="8"/>
        <v> </v>
      </c>
      <c r="I68" s="36">
        <f t="shared" si="6"/>
      </c>
      <c r="S68" s="16">
        <f t="shared" si="9"/>
        <v>-1</v>
      </c>
      <c r="T68" s="13">
        <f t="shared" si="11"/>
        <v>33</v>
      </c>
      <c r="U68" s="28">
        <f t="shared" si="12"/>
        <v>-32</v>
      </c>
      <c r="V68" s="28">
        <f t="shared" si="13"/>
        <v>-32</v>
      </c>
    </row>
    <row r="69" spans="1:22" ht="12.75">
      <c r="A69" s="34">
        <f t="shared" si="7"/>
        <v>-7</v>
      </c>
      <c r="B69" s="34">
        <f t="shared" si="14"/>
      </c>
      <c r="C69" s="34">
        <f t="shared" si="15"/>
      </c>
      <c r="D69" s="35">
        <f t="shared" si="16"/>
      </c>
      <c r="E69" s="35">
        <f t="shared" si="17"/>
      </c>
      <c r="F69" s="36">
        <f t="shared" si="18"/>
      </c>
      <c r="G69" s="36">
        <f t="shared" si="19"/>
      </c>
      <c r="H69" s="36" t="str">
        <f t="shared" si="8"/>
        <v> </v>
      </c>
      <c r="I69" s="36">
        <f t="shared" si="6"/>
      </c>
      <c r="S69" s="16">
        <f t="shared" si="9"/>
        <v>-1</v>
      </c>
      <c r="T69" s="13">
        <f t="shared" si="11"/>
        <v>34</v>
      </c>
      <c r="U69" s="28">
        <f t="shared" si="12"/>
        <v>-33</v>
      </c>
      <c r="V69" s="28">
        <f>V68-1</f>
        <v>-33</v>
      </c>
    </row>
    <row r="70" spans="1:22" ht="12.75">
      <c r="A70" s="34">
        <f t="shared" si="7"/>
        <v>-8</v>
      </c>
      <c r="B70" s="34">
        <f t="shared" si="14"/>
      </c>
      <c r="C70" s="34">
        <f t="shared" si="15"/>
      </c>
      <c r="D70" s="35">
        <f t="shared" si="16"/>
      </c>
      <c r="E70" s="35">
        <f t="shared" si="17"/>
      </c>
      <c r="F70" s="36">
        <f t="shared" si="18"/>
      </c>
      <c r="G70" s="36">
        <f t="shared" si="19"/>
      </c>
      <c r="H70" s="36" t="str">
        <f t="shared" si="8"/>
        <v> </v>
      </c>
      <c r="I70" s="36">
        <f t="shared" si="6"/>
      </c>
      <c r="S70" s="16">
        <f t="shared" si="9"/>
        <v>-1</v>
      </c>
      <c r="T70" s="13">
        <f t="shared" si="11"/>
        <v>35</v>
      </c>
      <c r="U70" s="28">
        <f t="shared" si="12"/>
        <v>-34</v>
      </c>
      <c r="V70" s="28">
        <f t="shared" si="13"/>
        <v>-34</v>
      </c>
    </row>
    <row r="71" spans="1:22" ht="12.75">
      <c r="A71" s="34">
        <f t="shared" si="7"/>
        <v>-9</v>
      </c>
      <c r="B71" s="34">
        <f t="shared" si="14"/>
      </c>
      <c r="C71" s="34">
        <f t="shared" si="15"/>
      </c>
      <c r="D71" s="35">
        <f t="shared" si="16"/>
      </c>
      <c r="E71" s="35">
        <f t="shared" si="17"/>
      </c>
      <c r="F71" s="36">
        <f t="shared" si="18"/>
      </c>
      <c r="G71" s="36">
        <f t="shared" si="19"/>
      </c>
      <c r="H71" s="36" t="str">
        <f t="shared" si="8"/>
        <v> </v>
      </c>
      <c r="I71" s="36">
        <f t="shared" si="6"/>
      </c>
      <c r="S71" s="16">
        <f t="shared" si="9"/>
        <v>-1</v>
      </c>
      <c r="T71" s="13">
        <f t="shared" si="11"/>
        <v>36</v>
      </c>
      <c r="U71" s="28">
        <f t="shared" si="12"/>
        <v>-35</v>
      </c>
      <c r="V71" s="28">
        <f t="shared" si="13"/>
        <v>-35</v>
      </c>
    </row>
    <row r="72" spans="1:22" ht="12.75">
      <c r="A72" s="34">
        <f aca="true" t="shared" si="20" ref="A72:A103">IF(S72=0,0,IF(A71="","",IF(S72=1,A71-0.5,A71-1)))</f>
        <v>-10</v>
      </c>
      <c r="B72" s="34">
        <f t="shared" si="14"/>
      </c>
      <c r="C72" s="34">
        <f t="shared" si="15"/>
      </c>
      <c r="D72" s="35">
        <f t="shared" si="16"/>
      </c>
      <c r="E72" s="35">
        <f t="shared" si="17"/>
      </c>
      <c r="F72" s="36">
        <f t="shared" si="18"/>
      </c>
      <c r="G72" s="36">
        <f t="shared" si="19"/>
      </c>
      <c r="H72" s="36" t="str">
        <f t="shared" si="8"/>
        <v> </v>
      </c>
      <c r="I72" s="36">
        <f t="shared" si="6"/>
      </c>
      <c r="S72" s="16">
        <f t="shared" si="9"/>
        <v>-1</v>
      </c>
      <c r="T72" s="13">
        <f t="shared" si="11"/>
        <v>37</v>
      </c>
      <c r="U72" s="28">
        <f t="shared" si="12"/>
        <v>-36</v>
      </c>
      <c r="V72" s="28">
        <f t="shared" si="13"/>
        <v>-36</v>
      </c>
    </row>
    <row r="73" spans="1:22" ht="12.75">
      <c r="A73" s="34">
        <f t="shared" si="20"/>
        <v>-11</v>
      </c>
      <c r="B73" s="34">
        <f t="shared" si="14"/>
      </c>
      <c r="C73" s="34">
        <f t="shared" si="15"/>
      </c>
      <c r="D73" s="35">
        <f t="shared" si="16"/>
      </c>
      <c r="E73" s="35">
        <f t="shared" si="17"/>
      </c>
      <c r="F73" s="36">
        <f t="shared" si="18"/>
      </c>
      <c r="G73" s="36">
        <f t="shared" si="19"/>
      </c>
      <c r="H73" s="36" t="str">
        <f t="shared" si="8"/>
        <v> </v>
      </c>
      <c r="I73" s="36">
        <f t="shared" si="6"/>
      </c>
      <c r="S73" s="16">
        <f t="shared" si="9"/>
        <v>-1</v>
      </c>
      <c r="T73" s="13">
        <f t="shared" si="11"/>
        <v>38</v>
      </c>
      <c r="U73" s="28">
        <f t="shared" si="12"/>
        <v>-37</v>
      </c>
      <c r="V73" s="28">
        <f>V72-1</f>
        <v>-37</v>
      </c>
    </row>
    <row r="74" spans="1:22" ht="12.75">
      <c r="A74" s="34">
        <f t="shared" si="20"/>
        <v>-12</v>
      </c>
      <c r="B74" s="34">
        <f t="shared" si="14"/>
      </c>
      <c r="C74" s="34">
        <f t="shared" si="15"/>
      </c>
      <c r="D74" s="35">
        <f t="shared" si="16"/>
      </c>
      <c r="E74" s="35">
        <f t="shared" si="17"/>
      </c>
      <c r="F74" s="36">
        <f t="shared" si="18"/>
      </c>
      <c r="G74" s="36">
        <f t="shared" si="19"/>
      </c>
      <c r="H74" s="36" t="str">
        <f t="shared" si="8"/>
        <v> </v>
      </c>
      <c r="I74" s="36">
        <f t="shared" si="6"/>
      </c>
      <c r="S74" s="16">
        <f t="shared" si="9"/>
        <v>-1</v>
      </c>
      <c r="T74" s="13">
        <f t="shared" si="11"/>
        <v>39</v>
      </c>
      <c r="U74" s="28">
        <f t="shared" si="12"/>
        <v>-38</v>
      </c>
      <c r="V74" s="28">
        <f t="shared" si="13"/>
        <v>-38</v>
      </c>
    </row>
    <row r="75" spans="1:22" ht="12.75">
      <c r="A75" s="34">
        <f t="shared" si="20"/>
        <v>-13</v>
      </c>
      <c r="B75" s="34">
        <f t="shared" si="14"/>
      </c>
      <c r="C75" s="34">
        <f t="shared" si="15"/>
      </c>
      <c r="D75" s="35">
        <f t="shared" si="16"/>
      </c>
      <c r="E75" s="35">
        <f t="shared" si="17"/>
      </c>
      <c r="F75" s="36">
        <f t="shared" si="18"/>
      </c>
      <c r="G75" s="36">
        <f t="shared" si="19"/>
      </c>
      <c r="H75" s="36" t="str">
        <f t="shared" si="8"/>
        <v> </v>
      </c>
      <c r="I75" s="36">
        <f t="shared" si="6"/>
      </c>
      <c r="S75" s="16">
        <f t="shared" si="9"/>
        <v>-1</v>
      </c>
      <c r="T75" s="13">
        <f t="shared" si="11"/>
        <v>40</v>
      </c>
      <c r="U75" s="28">
        <f t="shared" si="12"/>
        <v>-39</v>
      </c>
      <c r="V75" s="28">
        <f t="shared" si="13"/>
        <v>-39</v>
      </c>
    </row>
    <row r="76" spans="1:22" ht="12.75">
      <c r="A76" s="34">
        <f t="shared" si="20"/>
        <v>-14</v>
      </c>
      <c r="B76" s="34">
        <f t="shared" si="14"/>
      </c>
      <c r="C76" s="34">
        <f t="shared" si="15"/>
      </c>
      <c r="D76" s="35">
        <f t="shared" si="16"/>
      </c>
      <c r="E76" s="35">
        <f t="shared" si="17"/>
      </c>
      <c r="F76" s="36">
        <f t="shared" si="18"/>
      </c>
      <c r="G76" s="36">
        <f t="shared" si="19"/>
      </c>
      <c r="H76" s="36" t="str">
        <f t="shared" si="8"/>
        <v> </v>
      </c>
      <c r="I76" s="36">
        <f t="shared" si="6"/>
      </c>
      <c r="S76" s="16">
        <f t="shared" si="9"/>
        <v>-1</v>
      </c>
      <c r="T76" s="13">
        <f t="shared" si="11"/>
        <v>41</v>
      </c>
      <c r="U76" s="28">
        <f t="shared" si="12"/>
        <v>-40</v>
      </c>
      <c r="V76" s="28">
        <f>V75-1</f>
        <v>-40</v>
      </c>
    </row>
    <row r="77" spans="1:22" ht="12.75">
      <c r="A77" s="34">
        <f t="shared" si="20"/>
        <v>-15</v>
      </c>
      <c r="B77" s="34">
        <f t="shared" si="14"/>
      </c>
      <c r="C77" s="34">
        <f t="shared" si="15"/>
      </c>
      <c r="D77" s="35">
        <f t="shared" si="16"/>
      </c>
      <c r="E77" s="35">
        <f t="shared" si="17"/>
      </c>
      <c r="F77" s="36">
        <f t="shared" si="18"/>
      </c>
      <c r="G77" s="36">
        <f t="shared" si="19"/>
      </c>
      <c r="H77" s="36" t="str">
        <f t="shared" si="8"/>
        <v> </v>
      </c>
      <c r="I77" s="36">
        <f t="shared" si="6"/>
      </c>
      <c r="S77" s="16">
        <f t="shared" si="9"/>
        <v>-1</v>
      </c>
      <c r="T77" s="13">
        <f aca="true" t="shared" si="21" ref="T77:T125">IF(T76&gt;=1,T76+1,IF(U77=0,1,-1))</f>
        <v>42</v>
      </c>
      <c r="U77" s="28">
        <f aca="true" t="shared" si="22" ref="U77:U125">U76-1</f>
        <v>-41</v>
      </c>
      <c r="V77" s="28">
        <f aca="true" t="shared" si="23" ref="V77:V125">V76-1</f>
        <v>-41</v>
      </c>
    </row>
    <row r="78" spans="1:22" ht="12.75">
      <c r="A78" s="34">
        <f t="shared" si="20"/>
        <v>-16</v>
      </c>
      <c r="B78" s="34">
        <f t="shared" si="14"/>
      </c>
      <c r="C78" s="34">
        <f t="shared" si="15"/>
      </c>
      <c r="D78" s="35">
        <f t="shared" si="16"/>
      </c>
      <c r="E78" s="35">
        <f t="shared" si="17"/>
      </c>
      <c r="F78" s="36">
        <f t="shared" si="18"/>
      </c>
      <c r="G78" s="36">
        <f t="shared" si="19"/>
      </c>
      <c r="H78" s="36" t="str">
        <f t="shared" si="8"/>
        <v> </v>
      </c>
      <c r="I78" s="36">
        <f t="shared" si="6"/>
      </c>
      <c r="S78" s="16">
        <f t="shared" si="9"/>
        <v>-1</v>
      </c>
      <c r="T78" s="13">
        <f t="shared" si="21"/>
        <v>43</v>
      </c>
      <c r="U78" s="28">
        <f t="shared" si="22"/>
        <v>-42</v>
      </c>
      <c r="V78" s="28">
        <f t="shared" si="23"/>
        <v>-42</v>
      </c>
    </row>
    <row r="79" spans="1:22" ht="12.75">
      <c r="A79" s="34">
        <f t="shared" si="20"/>
        <v>-17</v>
      </c>
      <c r="B79" s="34">
        <f t="shared" si="14"/>
      </c>
      <c r="C79" s="34">
        <f t="shared" si="15"/>
      </c>
      <c r="D79" s="35">
        <f t="shared" si="16"/>
      </c>
      <c r="E79" s="35">
        <f t="shared" si="17"/>
      </c>
      <c r="F79" s="36">
        <f t="shared" si="18"/>
      </c>
      <c r="G79" s="36">
        <f t="shared" si="19"/>
      </c>
      <c r="H79" s="36" t="str">
        <f t="shared" si="8"/>
        <v> </v>
      </c>
      <c r="I79" s="36">
        <f t="shared" si="6"/>
      </c>
      <c r="S79" s="16">
        <f t="shared" si="9"/>
        <v>-1</v>
      </c>
      <c r="T79" s="13">
        <f t="shared" si="21"/>
        <v>44</v>
      </c>
      <c r="U79" s="28">
        <f t="shared" si="22"/>
        <v>-43</v>
      </c>
      <c r="V79" s="28">
        <f t="shared" si="23"/>
        <v>-43</v>
      </c>
    </row>
    <row r="80" spans="1:22" ht="12.75">
      <c r="A80" s="34">
        <f t="shared" si="20"/>
        <v>-18</v>
      </c>
      <c r="B80" s="34">
        <f t="shared" si="14"/>
      </c>
      <c r="C80" s="34">
        <f t="shared" si="15"/>
      </c>
      <c r="D80" s="35">
        <f t="shared" si="16"/>
      </c>
      <c r="E80" s="35">
        <f t="shared" si="17"/>
      </c>
      <c r="F80" s="36">
        <f t="shared" si="18"/>
      </c>
      <c r="G80" s="36">
        <f t="shared" si="19"/>
      </c>
      <c r="H80" s="36" t="str">
        <f t="shared" si="8"/>
        <v> </v>
      </c>
      <c r="I80" s="36">
        <f t="shared" si="6"/>
      </c>
      <c r="S80" s="16">
        <f t="shared" si="9"/>
        <v>-1</v>
      </c>
      <c r="T80" s="13">
        <f t="shared" si="21"/>
        <v>45</v>
      </c>
      <c r="U80" s="28">
        <f t="shared" si="22"/>
        <v>-44</v>
      </c>
      <c r="V80" s="28">
        <f t="shared" si="23"/>
        <v>-44</v>
      </c>
    </row>
    <row r="81" spans="1:22" ht="12.75">
      <c r="A81" s="34">
        <f t="shared" si="20"/>
        <v>-19</v>
      </c>
      <c r="B81" s="34">
        <f t="shared" si="14"/>
      </c>
      <c r="C81" s="34">
        <f t="shared" si="15"/>
      </c>
      <c r="D81" s="35">
        <f t="shared" si="16"/>
      </c>
      <c r="E81" s="35">
        <f t="shared" si="17"/>
      </c>
      <c r="F81" s="36">
        <f t="shared" si="18"/>
      </c>
      <c r="G81" s="36">
        <f t="shared" si="19"/>
      </c>
      <c r="H81" s="36" t="str">
        <f t="shared" si="8"/>
        <v> </v>
      </c>
      <c r="I81" s="36">
        <f t="shared" si="6"/>
      </c>
      <c r="S81" s="16">
        <f t="shared" si="9"/>
        <v>-1</v>
      </c>
      <c r="T81" s="13">
        <f t="shared" si="21"/>
        <v>46</v>
      </c>
      <c r="U81" s="28">
        <f t="shared" si="22"/>
        <v>-45</v>
      </c>
      <c r="V81" s="28">
        <f t="shared" si="23"/>
        <v>-45</v>
      </c>
    </row>
    <row r="82" spans="1:22" ht="12.75">
      <c r="A82" s="34">
        <f t="shared" si="20"/>
        <v>-20</v>
      </c>
      <c r="B82" s="34">
        <f t="shared" si="14"/>
      </c>
      <c r="C82" s="34">
        <f t="shared" si="15"/>
      </c>
      <c r="D82" s="35">
        <f t="shared" si="16"/>
      </c>
      <c r="E82" s="35">
        <f t="shared" si="17"/>
      </c>
      <c r="F82" s="36">
        <f t="shared" si="18"/>
      </c>
      <c r="G82" s="36">
        <f t="shared" si="19"/>
      </c>
      <c r="H82" s="36" t="str">
        <f t="shared" si="8"/>
        <v> </v>
      </c>
      <c r="I82" s="36">
        <f t="shared" si="6"/>
      </c>
      <c r="S82" s="16">
        <f t="shared" si="9"/>
        <v>-1</v>
      </c>
      <c r="T82" s="13">
        <f t="shared" si="21"/>
        <v>47</v>
      </c>
      <c r="U82" s="28">
        <f t="shared" si="22"/>
        <v>-46</v>
      </c>
      <c r="V82" s="28">
        <f t="shared" si="23"/>
        <v>-46</v>
      </c>
    </row>
    <row r="83" spans="1:22" ht="12.75">
      <c r="A83" s="34">
        <f t="shared" si="20"/>
        <v>-21</v>
      </c>
      <c r="B83" s="34">
        <f t="shared" si="14"/>
      </c>
      <c r="C83" s="34">
        <f t="shared" si="15"/>
      </c>
      <c r="D83" s="35">
        <f t="shared" si="16"/>
      </c>
      <c r="E83" s="35">
        <f t="shared" si="17"/>
      </c>
      <c r="F83" s="36">
        <f t="shared" si="18"/>
      </c>
      <c r="G83" s="36">
        <f t="shared" si="19"/>
      </c>
      <c r="H83" s="36" t="str">
        <f t="shared" si="8"/>
        <v> </v>
      </c>
      <c r="I83" s="36">
        <f t="shared" si="6"/>
      </c>
      <c r="S83" s="16">
        <f t="shared" si="9"/>
        <v>-1</v>
      </c>
      <c r="T83" s="13">
        <f t="shared" si="21"/>
        <v>48</v>
      </c>
      <c r="U83" s="28">
        <f t="shared" si="22"/>
        <v>-47</v>
      </c>
      <c r="V83" s="28">
        <f t="shared" si="23"/>
        <v>-47</v>
      </c>
    </row>
    <row r="84" spans="1:22" ht="12.75">
      <c r="A84" s="34">
        <f t="shared" si="20"/>
        <v>-22</v>
      </c>
      <c r="B84" s="34">
        <f t="shared" si="14"/>
      </c>
      <c r="C84" s="34">
        <f t="shared" si="15"/>
      </c>
      <c r="D84" s="35">
        <f t="shared" si="16"/>
      </c>
      <c r="E84" s="35">
        <f t="shared" si="17"/>
      </c>
      <c r="F84" s="36">
        <f t="shared" si="18"/>
      </c>
      <c r="G84" s="36">
        <f t="shared" si="19"/>
      </c>
      <c r="H84" s="36" t="str">
        <f t="shared" si="8"/>
        <v> </v>
      </c>
      <c r="I84" s="36">
        <f t="shared" si="6"/>
      </c>
      <c r="S84" s="16">
        <f t="shared" si="9"/>
        <v>-1</v>
      </c>
      <c r="T84" s="13">
        <f t="shared" si="21"/>
        <v>49</v>
      </c>
      <c r="U84" s="28">
        <f t="shared" si="22"/>
        <v>-48</v>
      </c>
      <c r="V84" s="28">
        <f t="shared" si="23"/>
        <v>-48</v>
      </c>
    </row>
    <row r="85" spans="1:22" ht="12.75">
      <c r="A85" s="34">
        <f t="shared" si="20"/>
        <v>-23</v>
      </c>
      <c r="B85" s="34">
        <f t="shared" si="14"/>
      </c>
      <c r="C85" s="34">
        <f t="shared" si="15"/>
      </c>
      <c r="D85" s="35">
        <f t="shared" si="16"/>
      </c>
      <c r="E85" s="35">
        <f t="shared" si="17"/>
      </c>
      <c r="F85" s="36">
        <f t="shared" si="18"/>
      </c>
      <c r="G85" s="36">
        <f t="shared" si="19"/>
      </c>
      <c r="H85" s="36" t="str">
        <f t="shared" si="8"/>
        <v> </v>
      </c>
      <c r="I85" s="36">
        <f t="shared" si="6"/>
      </c>
      <c r="S85" s="16">
        <f t="shared" si="9"/>
        <v>-1</v>
      </c>
      <c r="T85" s="13">
        <f t="shared" si="21"/>
        <v>50</v>
      </c>
      <c r="U85" s="28">
        <f t="shared" si="22"/>
        <v>-49</v>
      </c>
      <c r="V85" s="28">
        <f t="shared" si="23"/>
        <v>-49</v>
      </c>
    </row>
    <row r="86" spans="1:22" ht="12.75">
      <c r="A86" s="34">
        <f t="shared" si="20"/>
        <v>-24</v>
      </c>
      <c r="B86" s="34">
        <f t="shared" si="14"/>
      </c>
      <c r="C86" s="34">
        <f t="shared" si="15"/>
      </c>
      <c r="D86" s="35">
        <f t="shared" si="16"/>
      </c>
      <c r="E86" s="35">
        <f t="shared" si="17"/>
      </c>
      <c r="F86" s="36">
        <f t="shared" si="18"/>
      </c>
      <c r="G86" s="36">
        <f t="shared" si="19"/>
      </c>
      <c r="H86" s="36" t="str">
        <f t="shared" si="8"/>
        <v> </v>
      </c>
      <c r="I86" s="36">
        <f t="shared" si="6"/>
      </c>
      <c r="S86" s="16">
        <f t="shared" si="9"/>
        <v>-1</v>
      </c>
      <c r="T86" s="13">
        <f t="shared" si="21"/>
        <v>51</v>
      </c>
      <c r="U86" s="28">
        <f t="shared" si="22"/>
        <v>-50</v>
      </c>
      <c r="V86" s="28">
        <f t="shared" si="23"/>
        <v>-50</v>
      </c>
    </row>
    <row r="87" spans="1:22" ht="12.75">
      <c r="A87" s="34">
        <f t="shared" si="20"/>
        <v>-25</v>
      </c>
      <c r="B87" s="34">
        <f t="shared" si="14"/>
      </c>
      <c r="C87" s="34">
        <f t="shared" si="15"/>
      </c>
      <c r="D87" s="35">
        <f t="shared" si="16"/>
      </c>
      <c r="E87" s="35">
        <f t="shared" si="17"/>
      </c>
      <c r="F87" s="36">
        <f t="shared" si="18"/>
      </c>
      <c r="G87" s="36">
        <f t="shared" si="19"/>
      </c>
      <c r="H87" s="36" t="str">
        <f t="shared" si="8"/>
        <v> </v>
      </c>
      <c r="I87" s="36">
        <f t="shared" si="6"/>
      </c>
      <c r="S87" s="16">
        <f t="shared" si="9"/>
        <v>-1</v>
      </c>
      <c r="T87" s="13">
        <f t="shared" si="21"/>
        <v>52</v>
      </c>
      <c r="U87" s="28">
        <f t="shared" si="22"/>
        <v>-51</v>
      </c>
      <c r="V87" s="28">
        <f t="shared" si="23"/>
        <v>-51</v>
      </c>
    </row>
    <row r="88" spans="1:22" ht="12.75">
      <c r="A88" s="34">
        <f t="shared" si="20"/>
        <v>-26</v>
      </c>
      <c r="B88" s="34">
        <f t="shared" si="14"/>
      </c>
      <c r="C88" s="34">
        <f t="shared" si="15"/>
      </c>
      <c r="D88" s="35">
        <f t="shared" si="16"/>
      </c>
      <c r="E88" s="35">
        <f t="shared" si="17"/>
      </c>
      <c r="F88" s="36">
        <f t="shared" si="18"/>
      </c>
      <c r="G88" s="36">
        <f t="shared" si="19"/>
      </c>
      <c r="H88" s="36" t="str">
        <f t="shared" si="8"/>
        <v> </v>
      </c>
      <c r="I88" s="36">
        <f t="shared" si="6"/>
      </c>
      <c r="S88" s="16">
        <f t="shared" si="9"/>
        <v>-1</v>
      </c>
      <c r="T88" s="13">
        <f t="shared" si="21"/>
        <v>53</v>
      </c>
      <c r="U88" s="28">
        <f t="shared" si="22"/>
        <v>-52</v>
      </c>
      <c r="V88" s="28">
        <f t="shared" si="23"/>
        <v>-52</v>
      </c>
    </row>
    <row r="89" spans="1:22" ht="12.75">
      <c r="A89" s="34">
        <f t="shared" si="20"/>
        <v>-27</v>
      </c>
      <c r="B89" s="34">
        <f t="shared" si="14"/>
      </c>
      <c r="C89" s="34">
        <f t="shared" si="15"/>
      </c>
      <c r="D89" s="35">
        <f t="shared" si="16"/>
      </c>
      <c r="E89" s="35">
        <f t="shared" si="17"/>
      </c>
      <c r="F89" s="36">
        <f t="shared" si="18"/>
      </c>
      <c r="G89" s="36">
        <f t="shared" si="19"/>
      </c>
      <c r="H89" s="36" t="str">
        <f t="shared" si="8"/>
        <v> </v>
      </c>
      <c r="I89" s="36">
        <f t="shared" si="6"/>
      </c>
      <c r="S89" s="16">
        <f t="shared" si="9"/>
        <v>-1</v>
      </c>
      <c r="T89" s="13">
        <f t="shared" si="21"/>
        <v>54</v>
      </c>
      <c r="U89" s="28">
        <f t="shared" si="22"/>
        <v>-53</v>
      </c>
      <c r="V89" s="28">
        <f t="shared" si="23"/>
        <v>-53</v>
      </c>
    </row>
    <row r="90" spans="1:22" ht="12.75">
      <c r="A90" s="34">
        <f t="shared" si="20"/>
        <v>-28</v>
      </c>
      <c r="B90" s="34">
        <f t="shared" si="14"/>
      </c>
      <c r="C90" s="34">
        <f t="shared" si="15"/>
      </c>
      <c r="D90" s="35">
        <f t="shared" si="16"/>
      </c>
      <c r="E90" s="35">
        <f t="shared" si="17"/>
      </c>
      <c r="F90" s="36">
        <f t="shared" si="18"/>
      </c>
      <c r="G90" s="36">
        <f t="shared" si="19"/>
      </c>
      <c r="H90" s="36" t="str">
        <f t="shared" si="8"/>
        <v> </v>
      </c>
      <c r="I90" s="36">
        <f t="shared" si="6"/>
      </c>
      <c r="S90" s="16">
        <f t="shared" si="9"/>
        <v>-1</v>
      </c>
      <c r="T90" s="13">
        <f t="shared" si="21"/>
        <v>55</v>
      </c>
      <c r="U90" s="28">
        <f t="shared" si="22"/>
        <v>-54</v>
      </c>
      <c r="V90" s="28">
        <f t="shared" si="23"/>
        <v>-54</v>
      </c>
    </row>
    <row r="91" spans="1:22" ht="12.75">
      <c r="A91" s="34">
        <f t="shared" si="20"/>
        <v>-29</v>
      </c>
      <c r="B91" s="34">
        <f t="shared" si="14"/>
      </c>
      <c r="C91" s="34">
        <f t="shared" si="15"/>
      </c>
      <c r="D91" s="35">
        <f t="shared" si="16"/>
      </c>
      <c r="E91" s="35">
        <f t="shared" si="17"/>
      </c>
      <c r="F91" s="36">
        <f t="shared" si="18"/>
      </c>
      <c r="G91" s="36">
        <f t="shared" si="19"/>
      </c>
      <c r="H91" s="36" t="str">
        <f t="shared" si="8"/>
        <v> </v>
      </c>
      <c r="I91" s="36">
        <f t="shared" si="6"/>
      </c>
      <c r="S91" s="16">
        <f t="shared" si="9"/>
        <v>-1</v>
      </c>
      <c r="T91" s="13">
        <f t="shared" si="21"/>
        <v>56</v>
      </c>
      <c r="U91" s="28">
        <f t="shared" si="22"/>
        <v>-55</v>
      </c>
      <c r="V91" s="28">
        <f t="shared" si="23"/>
        <v>-55</v>
      </c>
    </row>
    <row r="92" spans="1:22" ht="12.75">
      <c r="A92" s="34">
        <f t="shared" si="20"/>
        <v>-30</v>
      </c>
      <c r="B92" s="34">
        <f t="shared" si="14"/>
      </c>
      <c r="C92" s="34">
        <f t="shared" si="15"/>
      </c>
      <c r="D92" s="35">
        <f t="shared" si="16"/>
      </c>
      <c r="E92" s="35">
        <f t="shared" si="17"/>
      </c>
      <c r="F92" s="36">
        <f t="shared" si="18"/>
      </c>
      <c r="G92" s="36">
        <f t="shared" si="19"/>
      </c>
      <c r="H92" s="36" t="str">
        <f t="shared" si="8"/>
        <v> </v>
      </c>
      <c r="I92" s="36">
        <f t="shared" si="6"/>
      </c>
      <c r="S92" s="16">
        <f t="shared" si="9"/>
        <v>-1</v>
      </c>
      <c r="T92" s="13">
        <f t="shared" si="21"/>
        <v>57</v>
      </c>
      <c r="U92" s="28">
        <f t="shared" si="22"/>
        <v>-56</v>
      </c>
      <c r="V92" s="28">
        <f t="shared" si="23"/>
        <v>-56</v>
      </c>
    </row>
    <row r="93" spans="1:22" ht="12.75">
      <c r="A93" s="34">
        <f t="shared" si="20"/>
        <v>-31</v>
      </c>
      <c r="B93" s="34">
        <f aca="true" t="shared" si="24" ref="B93:B124">IF(A93&lt;=0,"",IF(S94&gt;=1,LOOKUP(S94,Y$35:Y$55,X$35:X$55),0))</f>
      </c>
      <c r="C93" s="34">
        <f aca="true" t="shared" si="25" ref="C93:C124">IF(A93&lt;=0,"",IF(S94&gt;=10,LOOKUP(S94,Y$44:Y$55,Z$44:Z$55),0))</f>
      </c>
      <c r="D93" s="35">
        <f aca="true" t="shared" si="26" ref="D93:D124">IF(A93&lt;=0,"",B93*$O$42)</f>
      </c>
      <c r="E93" s="35">
        <f aca="true" t="shared" si="27" ref="E93:E124">IF(A93&lt;=0,"",C93*$O$43)</f>
      </c>
      <c r="F93" s="36">
        <f aca="true" t="shared" si="28" ref="F93:F124">IF(A93&lt;=0,"",IF(B93=0.0001,((E$22*0.5/12)-D93)*P$50,((E$22*1/12)-D93)*P$50))</f>
      </c>
      <c r="G93" s="36">
        <f aca="true" t="shared" si="29" ref="G93:G124">IF(A93&lt;=0,"",D93+F93+E93)</f>
      </c>
      <c r="H93" s="36" t="str">
        <f t="shared" si="8"/>
        <v> </v>
      </c>
      <c r="I93" s="36">
        <f aca="true" t="shared" si="30" ref="I93:I156">IF(A93&lt;=0,"",ROUND($E$23+(A93/12),2))</f>
      </c>
      <c r="S93" s="16">
        <f t="shared" si="9"/>
        <v>-1</v>
      </c>
      <c r="T93" s="13">
        <f t="shared" si="21"/>
        <v>58</v>
      </c>
      <c r="U93" s="28">
        <f t="shared" si="22"/>
        <v>-57</v>
      </c>
      <c r="V93" s="28">
        <f t="shared" si="23"/>
        <v>-57</v>
      </c>
    </row>
    <row r="94" spans="1:22" ht="12.75">
      <c r="A94" s="34">
        <f t="shared" si="20"/>
        <v>-32</v>
      </c>
      <c r="B94" s="34">
        <f t="shared" si="24"/>
      </c>
      <c r="C94" s="34">
        <f t="shared" si="25"/>
      </c>
      <c r="D94" s="35">
        <f t="shared" si="26"/>
      </c>
      <c r="E94" s="35">
        <f t="shared" si="27"/>
      </c>
      <c r="F94" s="36">
        <f t="shared" si="28"/>
      </c>
      <c r="G94" s="36">
        <f t="shared" si="29"/>
      </c>
      <c r="H94" s="36" t="str">
        <f aca="true" t="shared" si="31" ref="H94:H157">IF(A94&lt;=0," ",IF(A94=1,F94,G94+H95))</f>
        <v> </v>
      </c>
      <c r="I94" s="36">
        <f t="shared" si="30"/>
      </c>
      <c r="S94" s="16">
        <f t="shared" si="9"/>
        <v>-1</v>
      </c>
      <c r="T94" s="13">
        <f t="shared" si="21"/>
        <v>59</v>
      </c>
      <c r="U94" s="28">
        <f t="shared" si="22"/>
        <v>-58</v>
      </c>
      <c r="V94" s="28">
        <f t="shared" si="23"/>
        <v>-58</v>
      </c>
    </row>
    <row r="95" spans="1:22" ht="12.75">
      <c r="A95" s="34">
        <f t="shared" si="20"/>
        <v>-33</v>
      </c>
      <c r="B95" s="34">
        <f t="shared" si="24"/>
      </c>
      <c r="C95" s="34">
        <f t="shared" si="25"/>
      </c>
      <c r="D95" s="35">
        <f t="shared" si="26"/>
      </c>
      <c r="E95" s="35">
        <f t="shared" si="27"/>
      </c>
      <c r="F95" s="36">
        <f t="shared" si="28"/>
      </c>
      <c r="G95" s="36">
        <f t="shared" si="29"/>
      </c>
      <c r="H95" s="36" t="str">
        <f t="shared" si="31"/>
        <v> </v>
      </c>
      <c r="I95" s="36">
        <f t="shared" si="30"/>
      </c>
      <c r="S95" s="16">
        <f aca="true" t="shared" si="32" ref="S95:S158">IF(AND(S94&gt;=1,S94&lt;20),S94+1,IF(U95=0,1,IF(S94=20,S94+0.5,-1)))</f>
        <v>-1</v>
      </c>
      <c r="T95" s="13">
        <f t="shared" si="21"/>
        <v>60</v>
      </c>
      <c r="U95" s="28">
        <f t="shared" si="22"/>
        <v>-59</v>
      </c>
      <c r="V95" s="28">
        <f t="shared" si="23"/>
        <v>-59</v>
      </c>
    </row>
    <row r="96" spans="1:22" ht="12.75">
      <c r="A96" s="34">
        <f t="shared" si="20"/>
        <v>-34</v>
      </c>
      <c r="B96" s="34">
        <f t="shared" si="24"/>
      </c>
      <c r="C96" s="34">
        <f t="shared" si="25"/>
      </c>
      <c r="D96" s="35">
        <f t="shared" si="26"/>
      </c>
      <c r="E96" s="35">
        <f t="shared" si="27"/>
      </c>
      <c r="F96" s="36">
        <f t="shared" si="28"/>
      </c>
      <c r="G96" s="36">
        <f t="shared" si="29"/>
      </c>
      <c r="H96" s="36" t="str">
        <f t="shared" si="31"/>
        <v> </v>
      </c>
      <c r="I96" s="36">
        <f t="shared" si="30"/>
      </c>
      <c r="S96" s="16">
        <f t="shared" si="32"/>
        <v>-1</v>
      </c>
      <c r="T96" s="13">
        <f t="shared" si="21"/>
        <v>61</v>
      </c>
      <c r="U96" s="28">
        <f t="shared" si="22"/>
        <v>-60</v>
      </c>
      <c r="V96" s="28">
        <f t="shared" si="23"/>
        <v>-60</v>
      </c>
    </row>
    <row r="97" spans="1:22" ht="12.75">
      <c r="A97" s="34">
        <f t="shared" si="20"/>
        <v>-35</v>
      </c>
      <c r="B97" s="34">
        <f t="shared" si="24"/>
      </c>
      <c r="C97" s="34">
        <f t="shared" si="25"/>
      </c>
      <c r="D97" s="35">
        <f t="shared" si="26"/>
      </c>
      <c r="E97" s="35">
        <f t="shared" si="27"/>
      </c>
      <c r="F97" s="36">
        <f t="shared" si="28"/>
      </c>
      <c r="G97" s="36">
        <f t="shared" si="29"/>
      </c>
      <c r="H97" s="36" t="str">
        <f t="shared" si="31"/>
        <v> </v>
      </c>
      <c r="I97" s="36">
        <f t="shared" si="30"/>
      </c>
      <c r="S97" s="16">
        <f t="shared" si="32"/>
        <v>-1</v>
      </c>
      <c r="T97" s="13">
        <f t="shared" si="21"/>
        <v>62</v>
      </c>
      <c r="U97" s="28">
        <f t="shared" si="22"/>
        <v>-61</v>
      </c>
      <c r="V97" s="28">
        <f t="shared" si="23"/>
        <v>-61</v>
      </c>
    </row>
    <row r="98" spans="1:22" ht="12.75">
      <c r="A98" s="34">
        <f t="shared" si="20"/>
        <v>-36</v>
      </c>
      <c r="B98" s="34">
        <f t="shared" si="24"/>
      </c>
      <c r="C98" s="34">
        <f t="shared" si="25"/>
      </c>
      <c r="D98" s="35">
        <f t="shared" si="26"/>
      </c>
      <c r="E98" s="35">
        <f t="shared" si="27"/>
      </c>
      <c r="F98" s="36">
        <f t="shared" si="28"/>
      </c>
      <c r="G98" s="36">
        <f t="shared" si="29"/>
      </c>
      <c r="H98" s="36" t="str">
        <f t="shared" si="31"/>
        <v> </v>
      </c>
      <c r="I98" s="36">
        <f t="shared" si="30"/>
      </c>
      <c r="S98" s="16">
        <f t="shared" si="32"/>
        <v>-1</v>
      </c>
      <c r="T98" s="13">
        <f t="shared" si="21"/>
        <v>63</v>
      </c>
      <c r="U98" s="28">
        <f t="shared" si="22"/>
        <v>-62</v>
      </c>
      <c r="V98" s="28">
        <f t="shared" si="23"/>
        <v>-62</v>
      </c>
    </row>
    <row r="99" spans="1:22" ht="12.75">
      <c r="A99" s="34">
        <f t="shared" si="20"/>
        <v>-37</v>
      </c>
      <c r="B99" s="34">
        <f t="shared" si="24"/>
      </c>
      <c r="C99" s="34">
        <f t="shared" si="25"/>
      </c>
      <c r="D99" s="35">
        <f t="shared" si="26"/>
      </c>
      <c r="E99" s="35">
        <f t="shared" si="27"/>
      </c>
      <c r="F99" s="36">
        <f t="shared" si="28"/>
      </c>
      <c r="G99" s="36">
        <f t="shared" si="29"/>
      </c>
      <c r="H99" s="36" t="str">
        <f t="shared" si="31"/>
        <v> </v>
      </c>
      <c r="I99" s="36">
        <f t="shared" si="30"/>
      </c>
      <c r="S99" s="16">
        <f t="shared" si="32"/>
        <v>-1</v>
      </c>
      <c r="T99" s="13">
        <f t="shared" si="21"/>
        <v>64</v>
      </c>
      <c r="U99" s="28">
        <f t="shared" si="22"/>
        <v>-63</v>
      </c>
      <c r="V99" s="28">
        <f t="shared" si="23"/>
        <v>-63</v>
      </c>
    </row>
    <row r="100" spans="1:22" ht="12.75">
      <c r="A100" s="34">
        <f t="shared" si="20"/>
        <v>-38</v>
      </c>
      <c r="B100" s="34">
        <f t="shared" si="24"/>
      </c>
      <c r="C100" s="34">
        <f t="shared" si="25"/>
      </c>
      <c r="D100" s="35">
        <f t="shared" si="26"/>
      </c>
      <c r="E100" s="35">
        <f t="shared" si="27"/>
      </c>
      <c r="F100" s="36">
        <f t="shared" si="28"/>
      </c>
      <c r="G100" s="36">
        <f t="shared" si="29"/>
      </c>
      <c r="H100" s="36" t="str">
        <f t="shared" si="31"/>
        <v> </v>
      </c>
      <c r="I100" s="36">
        <f t="shared" si="30"/>
      </c>
      <c r="S100" s="16">
        <f t="shared" si="32"/>
        <v>-1</v>
      </c>
      <c r="T100" s="13">
        <f t="shared" si="21"/>
        <v>65</v>
      </c>
      <c r="U100" s="28">
        <f t="shared" si="22"/>
        <v>-64</v>
      </c>
      <c r="V100" s="28">
        <f t="shared" si="23"/>
        <v>-64</v>
      </c>
    </row>
    <row r="101" spans="1:22" ht="12.75">
      <c r="A101" s="34">
        <f t="shared" si="20"/>
        <v>-39</v>
      </c>
      <c r="B101" s="34">
        <f t="shared" si="24"/>
      </c>
      <c r="C101" s="34">
        <f t="shared" si="25"/>
      </c>
      <c r="D101" s="35">
        <f t="shared" si="26"/>
      </c>
      <c r="E101" s="35">
        <f t="shared" si="27"/>
      </c>
      <c r="F101" s="36">
        <f t="shared" si="28"/>
      </c>
      <c r="G101" s="36">
        <f t="shared" si="29"/>
      </c>
      <c r="H101" s="36" t="str">
        <f t="shared" si="31"/>
        <v> </v>
      </c>
      <c r="I101" s="36">
        <f t="shared" si="30"/>
      </c>
      <c r="S101" s="16">
        <f t="shared" si="32"/>
        <v>-1</v>
      </c>
      <c r="T101" s="13">
        <f t="shared" si="21"/>
        <v>66</v>
      </c>
      <c r="U101" s="28">
        <f t="shared" si="22"/>
        <v>-65</v>
      </c>
      <c r="V101" s="28">
        <f t="shared" si="23"/>
        <v>-65</v>
      </c>
    </row>
    <row r="102" spans="1:22" ht="12.75">
      <c r="A102" s="34">
        <f t="shared" si="20"/>
        <v>-40</v>
      </c>
      <c r="B102" s="34">
        <f t="shared" si="24"/>
      </c>
      <c r="C102" s="34">
        <f t="shared" si="25"/>
      </c>
      <c r="D102" s="35">
        <f t="shared" si="26"/>
      </c>
      <c r="E102" s="35">
        <f t="shared" si="27"/>
      </c>
      <c r="F102" s="36">
        <f t="shared" si="28"/>
      </c>
      <c r="G102" s="36">
        <f t="shared" si="29"/>
      </c>
      <c r="H102" s="36" t="str">
        <f t="shared" si="31"/>
        <v> </v>
      </c>
      <c r="I102" s="36">
        <f t="shared" si="30"/>
      </c>
      <c r="S102" s="16">
        <f t="shared" si="32"/>
        <v>-1</v>
      </c>
      <c r="T102" s="13">
        <f t="shared" si="21"/>
        <v>67</v>
      </c>
      <c r="U102" s="28">
        <f t="shared" si="22"/>
        <v>-66</v>
      </c>
      <c r="V102" s="28">
        <f t="shared" si="23"/>
        <v>-66</v>
      </c>
    </row>
    <row r="103" spans="1:22" ht="12.75">
      <c r="A103" s="34">
        <f t="shared" si="20"/>
        <v>-41</v>
      </c>
      <c r="B103" s="34">
        <f t="shared" si="24"/>
      </c>
      <c r="C103" s="34">
        <f t="shared" si="25"/>
      </c>
      <c r="D103" s="35">
        <f t="shared" si="26"/>
      </c>
      <c r="E103" s="35">
        <f t="shared" si="27"/>
      </c>
      <c r="F103" s="36">
        <f t="shared" si="28"/>
      </c>
      <c r="G103" s="36">
        <f t="shared" si="29"/>
      </c>
      <c r="H103" s="36" t="str">
        <f t="shared" si="31"/>
        <v> </v>
      </c>
      <c r="I103" s="36">
        <f t="shared" si="30"/>
      </c>
      <c r="S103" s="16">
        <f t="shared" si="32"/>
        <v>-1</v>
      </c>
      <c r="T103" s="13">
        <f t="shared" si="21"/>
        <v>68</v>
      </c>
      <c r="U103" s="28">
        <f t="shared" si="22"/>
        <v>-67</v>
      </c>
      <c r="V103" s="28">
        <f t="shared" si="23"/>
        <v>-67</v>
      </c>
    </row>
    <row r="104" spans="1:22" ht="12.75">
      <c r="A104" s="34">
        <f aca="true" t="shared" si="33" ref="A104:A135">IF(S104=0,0,IF(A103="","",IF(S104=1,A103-0.5,A103-1)))</f>
        <v>-42</v>
      </c>
      <c r="B104" s="34">
        <f t="shared" si="24"/>
      </c>
      <c r="C104" s="34">
        <f t="shared" si="25"/>
      </c>
      <c r="D104" s="35">
        <f t="shared" si="26"/>
      </c>
      <c r="E104" s="35">
        <f t="shared" si="27"/>
      </c>
      <c r="F104" s="36">
        <f t="shared" si="28"/>
      </c>
      <c r="G104" s="36">
        <f t="shared" si="29"/>
      </c>
      <c r="H104" s="36" t="str">
        <f t="shared" si="31"/>
        <v> </v>
      </c>
      <c r="I104" s="36">
        <f t="shared" si="30"/>
      </c>
      <c r="S104" s="16">
        <f t="shared" si="32"/>
        <v>-1</v>
      </c>
      <c r="T104" s="13">
        <f t="shared" si="21"/>
        <v>69</v>
      </c>
      <c r="U104" s="28">
        <f t="shared" si="22"/>
        <v>-68</v>
      </c>
      <c r="V104" s="28">
        <f t="shared" si="23"/>
        <v>-68</v>
      </c>
    </row>
    <row r="105" spans="1:22" ht="12.75">
      <c r="A105" s="34">
        <f t="shared" si="33"/>
        <v>-43</v>
      </c>
      <c r="B105" s="34">
        <f t="shared" si="24"/>
      </c>
      <c r="C105" s="34">
        <f t="shared" si="25"/>
      </c>
      <c r="D105" s="35">
        <f t="shared" si="26"/>
      </c>
      <c r="E105" s="35">
        <f t="shared" si="27"/>
      </c>
      <c r="F105" s="36">
        <f t="shared" si="28"/>
      </c>
      <c r="G105" s="36">
        <f t="shared" si="29"/>
      </c>
      <c r="H105" s="36" t="str">
        <f t="shared" si="31"/>
        <v> </v>
      </c>
      <c r="I105" s="36">
        <f t="shared" si="30"/>
      </c>
      <c r="S105" s="16">
        <f t="shared" si="32"/>
        <v>-1</v>
      </c>
      <c r="T105" s="13">
        <f t="shared" si="21"/>
        <v>70</v>
      </c>
      <c r="U105" s="28">
        <f t="shared" si="22"/>
        <v>-69</v>
      </c>
      <c r="V105" s="28">
        <f t="shared" si="23"/>
        <v>-69</v>
      </c>
    </row>
    <row r="106" spans="1:22" ht="12.75">
      <c r="A106" s="34">
        <f t="shared" si="33"/>
        <v>-44</v>
      </c>
      <c r="B106" s="34">
        <f t="shared" si="24"/>
      </c>
      <c r="C106" s="34">
        <f t="shared" si="25"/>
      </c>
      <c r="D106" s="35">
        <f t="shared" si="26"/>
      </c>
      <c r="E106" s="35">
        <f t="shared" si="27"/>
      </c>
      <c r="F106" s="36">
        <f t="shared" si="28"/>
      </c>
      <c r="G106" s="36">
        <f t="shared" si="29"/>
      </c>
      <c r="H106" s="36" t="str">
        <f t="shared" si="31"/>
        <v> </v>
      </c>
      <c r="I106" s="36">
        <f t="shared" si="30"/>
      </c>
      <c r="S106" s="16">
        <f t="shared" si="32"/>
        <v>-1</v>
      </c>
      <c r="T106" s="13">
        <f t="shared" si="21"/>
        <v>71</v>
      </c>
      <c r="U106" s="28">
        <f t="shared" si="22"/>
        <v>-70</v>
      </c>
      <c r="V106" s="28">
        <f t="shared" si="23"/>
        <v>-70</v>
      </c>
    </row>
    <row r="107" spans="1:22" ht="12.75">
      <c r="A107" s="34">
        <f t="shared" si="33"/>
        <v>-45</v>
      </c>
      <c r="B107" s="34">
        <f t="shared" si="24"/>
      </c>
      <c r="C107" s="34">
        <f t="shared" si="25"/>
      </c>
      <c r="D107" s="35">
        <f t="shared" si="26"/>
      </c>
      <c r="E107" s="35">
        <f t="shared" si="27"/>
      </c>
      <c r="F107" s="36">
        <f t="shared" si="28"/>
      </c>
      <c r="G107" s="36">
        <f t="shared" si="29"/>
      </c>
      <c r="H107" s="36" t="str">
        <f t="shared" si="31"/>
        <v> </v>
      </c>
      <c r="I107" s="36">
        <f t="shared" si="30"/>
      </c>
      <c r="S107" s="16">
        <f t="shared" si="32"/>
        <v>-1</v>
      </c>
      <c r="T107" s="13">
        <f t="shared" si="21"/>
        <v>72</v>
      </c>
      <c r="U107" s="28">
        <f t="shared" si="22"/>
        <v>-71</v>
      </c>
      <c r="V107" s="28">
        <f t="shared" si="23"/>
        <v>-71</v>
      </c>
    </row>
    <row r="108" spans="1:22" ht="12.75">
      <c r="A108" s="34">
        <f t="shared" si="33"/>
        <v>-46</v>
      </c>
      <c r="B108" s="34">
        <f t="shared" si="24"/>
      </c>
      <c r="C108" s="34">
        <f t="shared" si="25"/>
      </c>
      <c r="D108" s="35">
        <f t="shared" si="26"/>
      </c>
      <c r="E108" s="35">
        <f t="shared" si="27"/>
      </c>
      <c r="F108" s="36">
        <f t="shared" si="28"/>
      </c>
      <c r="G108" s="36">
        <f t="shared" si="29"/>
      </c>
      <c r="H108" s="36" t="str">
        <f t="shared" si="31"/>
        <v> </v>
      </c>
      <c r="I108" s="36">
        <f t="shared" si="30"/>
      </c>
      <c r="S108" s="16">
        <f t="shared" si="32"/>
        <v>-1</v>
      </c>
      <c r="T108" s="13">
        <f t="shared" si="21"/>
        <v>73</v>
      </c>
      <c r="U108" s="28">
        <f t="shared" si="22"/>
        <v>-72</v>
      </c>
      <c r="V108" s="28">
        <f t="shared" si="23"/>
        <v>-72</v>
      </c>
    </row>
    <row r="109" spans="1:22" ht="12.75">
      <c r="A109" s="34">
        <f t="shared" si="33"/>
        <v>-47</v>
      </c>
      <c r="B109" s="34">
        <f t="shared" si="24"/>
      </c>
      <c r="C109" s="34">
        <f t="shared" si="25"/>
      </c>
      <c r="D109" s="35">
        <f t="shared" si="26"/>
      </c>
      <c r="E109" s="35">
        <f t="shared" si="27"/>
      </c>
      <c r="F109" s="36">
        <f t="shared" si="28"/>
      </c>
      <c r="G109" s="36">
        <f t="shared" si="29"/>
      </c>
      <c r="H109" s="36" t="str">
        <f t="shared" si="31"/>
        <v> </v>
      </c>
      <c r="I109" s="36">
        <f t="shared" si="30"/>
      </c>
      <c r="S109" s="16">
        <f t="shared" si="32"/>
        <v>-1</v>
      </c>
      <c r="T109" s="13">
        <f t="shared" si="21"/>
        <v>74</v>
      </c>
      <c r="U109" s="28">
        <f t="shared" si="22"/>
        <v>-73</v>
      </c>
      <c r="V109" s="28">
        <f t="shared" si="23"/>
        <v>-73</v>
      </c>
    </row>
    <row r="110" spans="1:22" ht="12.75">
      <c r="A110" s="34">
        <f t="shared" si="33"/>
        <v>-48</v>
      </c>
      <c r="B110" s="34">
        <f t="shared" si="24"/>
      </c>
      <c r="C110" s="34">
        <f t="shared" si="25"/>
      </c>
      <c r="D110" s="35">
        <f t="shared" si="26"/>
      </c>
      <c r="E110" s="35">
        <f t="shared" si="27"/>
      </c>
      <c r="F110" s="36">
        <f t="shared" si="28"/>
      </c>
      <c r="G110" s="36">
        <f t="shared" si="29"/>
      </c>
      <c r="H110" s="36" t="str">
        <f t="shared" si="31"/>
        <v> </v>
      </c>
      <c r="I110" s="36">
        <f t="shared" si="30"/>
      </c>
      <c r="S110" s="16">
        <f t="shared" si="32"/>
        <v>-1</v>
      </c>
      <c r="T110" s="13">
        <f t="shared" si="21"/>
        <v>75</v>
      </c>
      <c r="U110" s="28">
        <f t="shared" si="22"/>
        <v>-74</v>
      </c>
      <c r="V110" s="28">
        <f t="shared" si="23"/>
        <v>-74</v>
      </c>
    </row>
    <row r="111" spans="1:22" ht="12.75">
      <c r="A111" s="34">
        <f t="shared" si="33"/>
        <v>-49</v>
      </c>
      <c r="B111" s="34">
        <f t="shared" si="24"/>
      </c>
      <c r="C111" s="34">
        <f t="shared" si="25"/>
      </c>
      <c r="D111" s="35">
        <f t="shared" si="26"/>
      </c>
      <c r="E111" s="35">
        <f t="shared" si="27"/>
      </c>
      <c r="F111" s="36">
        <f t="shared" si="28"/>
      </c>
      <c r="G111" s="36">
        <f t="shared" si="29"/>
      </c>
      <c r="H111" s="36" t="str">
        <f t="shared" si="31"/>
        <v> </v>
      </c>
      <c r="I111" s="36">
        <f t="shared" si="30"/>
      </c>
      <c r="S111" s="16">
        <f t="shared" si="32"/>
        <v>-1</v>
      </c>
      <c r="T111" s="13">
        <f t="shared" si="21"/>
        <v>76</v>
      </c>
      <c r="U111" s="28">
        <f t="shared" si="22"/>
        <v>-75</v>
      </c>
      <c r="V111" s="28">
        <f t="shared" si="23"/>
        <v>-75</v>
      </c>
    </row>
    <row r="112" spans="1:22" ht="12.75">
      <c r="A112" s="34">
        <f t="shared" si="33"/>
        <v>-50</v>
      </c>
      <c r="B112" s="34">
        <f t="shared" si="24"/>
      </c>
      <c r="C112" s="34">
        <f t="shared" si="25"/>
      </c>
      <c r="D112" s="35">
        <f t="shared" si="26"/>
      </c>
      <c r="E112" s="35">
        <f t="shared" si="27"/>
      </c>
      <c r="F112" s="36">
        <f t="shared" si="28"/>
      </c>
      <c r="G112" s="36">
        <f t="shared" si="29"/>
      </c>
      <c r="H112" s="36" t="str">
        <f t="shared" si="31"/>
        <v> </v>
      </c>
      <c r="I112" s="36">
        <f t="shared" si="30"/>
      </c>
      <c r="S112" s="16">
        <f t="shared" si="32"/>
        <v>-1</v>
      </c>
      <c r="T112" s="13">
        <f t="shared" si="21"/>
        <v>77</v>
      </c>
      <c r="U112" s="28">
        <f t="shared" si="22"/>
        <v>-76</v>
      </c>
      <c r="V112" s="28">
        <f t="shared" si="23"/>
        <v>-76</v>
      </c>
    </row>
    <row r="113" spans="1:22" ht="12.75">
      <c r="A113" s="34">
        <f t="shared" si="33"/>
        <v>-51</v>
      </c>
      <c r="B113" s="34">
        <f t="shared" si="24"/>
      </c>
      <c r="C113" s="34">
        <f t="shared" si="25"/>
      </c>
      <c r="D113" s="35">
        <f t="shared" si="26"/>
      </c>
      <c r="E113" s="35">
        <f t="shared" si="27"/>
      </c>
      <c r="F113" s="36">
        <f t="shared" si="28"/>
      </c>
      <c r="G113" s="36">
        <f t="shared" si="29"/>
      </c>
      <c r="H113" s="36" t="str">
        <f t="shared" si="31"/>
        <v> </v>
      </c>
      <c r="I113" s="36">
        <f t="shared" si="30"/>
      </c>
      <c r="S113" s="16">
        <f t="shared" si="32"/>
        <v>-1</v>
      </c>
      <c r="T113" s="13">
        <f t="shared" si="21"/>
        <v>78</v>
      </c>
      <c r="U113" s="28">
        <f t="shared" si="22"/>
        <v>-77</v>
      </c>
      <c r="V113" s="28">
        <f t="shared" si="23"/>
        <v>-77</v>
      </c>
    </row>
    <row r="114" spans="1:22" ht="12.75">
      <c r="A114" s="34">
        <f t="shared" si="33"/>
        <v>-52</v>
      </c>
      <c r="B114" s="34">
        <f t="shared" si="24"/>
      </c>
      <c r="C114" s="34">
        <f t="shared" si="25"/>
      </c>
      <c r="D114" s="35">
        <f t="shared" si="26"/>
      </c>
      <c r="E114" s="35">
        <f t="shared" si="27"/>
      </c>
      <c r="F114" s="36">
        <f t="shared" si="28"/>
      </c>
      <c r="G114" s="36">
        <f t="shared" si="29"/>
      </c>
      <c r="H114" s="36" t="str">
        <f t="shared" si="31"/>
        <v> </v>
      </c>
      <c r="I114" s="36">
        <f t="shared" si="30"/>
      </c>
      <c r="S114" s="16">
        <f t="shared" si="32"/>
        <v>-1</v>
      </c>
      <c r="T114" s="13">
        <f t="shared" si="21"/>
        <v>79</v>
      </c>
      <c r="U114" s="28">
        <f t="shared" si="22"/>
        <v>-78</v>
      </c>
      <c r="V114" s="28">
        <f t="shared" si="23"/>
        <v>-78</v>
      </c>
    </row>
    <row r="115" spans="1:22" ht="12.75">
      <c r="A115" s="34">
        <f t="shared" si="33"/>
        <v>-53</v>
      </c>
      <c r="B115" s="34">
        <f t="shared" si="24"/>
      </c>
      <c r="C115" s="34">
        <f t="shared" si="25"/>
      </c>
      <c r="D115" s="35">
        <f t="shared" si="26"/>
      </c>
      <c r="E115" s="35">
        <f t="shared" si="27"/>
      </c>
      <c r="F115" s="36">
        <f t="shared" si="28"/>
      </c>
      <c r="G115" s="36">
        <f t="shared" si="29"/>
      </c>
      <c r="H115" s="36" t="str">
        <f t="shared" si="31"/>
        <v> </v>
      </c>
      <c r="I115" s="36">
        <f t="shared" si="30"/>
      </c>
      <c r="S115" s="16">
        <f t="shared" si="32"/>
        <v>-1</v>
      </c>
      <c r="T115" s="13">
        <f t="shared" si="21"/>
        <v>80</v>
      </c>
      <c r="U115" s="28">
        <f t="shared" si="22"/>
        <v>-79</v>
      </c>
      <c r="V115" s="28">
        <f t="shared" si="23"/>
        <v>-79</v>
      </c>
    </row>
    <row r="116" spans="1:22" ht="12.75">
      <c r="A116" s="34">
        <f t="shared" si="33"/>
        <v>-54</v>
      </c>
      <c r="B116" s="34">
        <f t="shared" si="24"/>
      </c>
      <c r="C116" s="34">
        <f t="shared" si="25"/>
      </c>
      <c r="D116" s="35">
        <f t="shared" si="26"/>
      </c>
      <c r="E116" s="35">
        <f t="shared" si="27"/>
      </c>
      <c r="F116" s="36">
        <f t="shared" si="28"/>
      </c>
      <c r="G116" s="36">
        <f t="shared" si="29"/>
      </c>
      <c r="H116" s="36" t="str">
        <f t="shared" si="31"/>
        <v> </v>
      </c>
      <c r="I116" s="36">
        <f t="shared" si="30"/>
      </c>
      <c r="S116" s="16">
        <f t="shared" si="32"/>
        <v>-1</v>
      </c>
      <c r="T116" s="13">
        <f t="shared" si="21"/>
        <v>81</v>
      </c>
      <c r="U116" s="28">
        <f t="shared" si="22"/>
        <v>-80</v>
      </c>
      <c r="V116" s="28">
        <f t="shared" si="23"/>
        <v>-80</v>
      </c>
    </row>
    <row r="117" spans="1:22" ht="12.75">
      <c r="A117" s="34">
        <f t="shared" si="33"/>
        <v>-55</v>
      </c>
      <c r="B117" s="34">
        <f t="shared" si="24"/>
      </c>
      <c r="C117" s="34">
        <f t="shared" si="25"/>
      </c>
      <c r="D117" s="35">
        <f t="shared" si="26"/>
      </c>
      <c r="E117" s="35">
        <f t="shared" si="27"/>
      </c>
      <c r="F117" s="36">
        <f t="shared" si="28"/>
      </c>
      <c r="G117" s="36">
        <f t="shared" si="29"/>
      </c>
      <c r="H117" s="36" t="str">
        <f t="shared" si="31"/>
        <v> </v>
      </c>
      <c r="I117" s="36">
        <f t="shared" si="30"/>
      </c>
      <c r="S117" s="16">
        <f t="shared" si="32"/>
        <v>-1</v>
      </c>
      <c r="T117" s="13">
        <f t="shared" si="21"/>
        <v>82</v>
      </c>
      <c r="U117" s="28">
        <f t="shared" si="22"/>
        <v>-81</v>
      </c>
      <c r="V117" s="28">
        <f t="shared" si="23"/>
        <v>-81</v>
      </c>
    </row>
    <row r="118" spans="1:22" ht="12.75">
      <c r="A118" s="34">
        <f t="shared" si="33"/>
        <v>-56</v>
      </c>
      <c r="B118" s="34">
        <f t="shared" si="24"/>
      </c>
      <c r="C118" s="34">
        <f t="shared" si="25"/>
      </c>
      <c r="D118" s="35">
        <f t="shared" si="26"/>
      </c>
      <c r="E118" s="35">
        <f t="shared" si="27"/>
      </c>
      <c r="F118" s="36">
        <f t="shared" si="28"/>
      </c>
      <c r="G118" s="36">
        <f t="shared" si="29"/>
      </c>
      <c r="H118" s="36" t="str">
        <f t="shared" si="31"/>
        <v> </v>
      </c>
      <c r="I118" s="36">
        <f t="shared" si="30"/>
      </c>
      <c r="S118" s="16">
        <f t="shared" si="32"/>
        <v>-1</v>
      </c>
      <c r="T118" s="13">
        <f t="shared" si="21"/>
        <v>83</v>
      </c>
      <c r="U118" s="28">
        <f t="shared" si="22"/>
        <v>-82</v>
      </c>
      <c r="V118" s="28">
        <f t="shared" si="23"/>
        <v>-82</v>
      </c>
    </row>
    <row r="119" spans="1:22" ht="12.75">
      <c r="A119" s="34">
        <f t="shared" si="33"/>
        <v>-57</v>
      </c>
      <c r="B119" s="34">
        <f t="shared" si="24"/>
      </c>
      <c r="C119" s="34">
        <f t="shared" si="25"/>
      </c>
      <c r="D119" s="35">
        <f t="shared" si="26"/>
      </c>
      <c r="E119" s="35">
        <f t="shared" si="27"/>
      </c>
      <c r="F119" s="36">
        <f t="shared" si="28"/>
      </c>
      <c r="G119" s="36">
        <f t="shared" si="29"/>
      </c>
      <c r="H119" s="36" t="str">
        <f t="shared" si="31"/>
        <v> </v>
      </c>
      <c r="I119" s="36">
        <f t="shared" si="30"/>
      </c>
      <c r="S119" s="16">
        <f t="shared" si="32"/>
        <v>-1</v>
      </c>
      <c r="T119" s="13">
        <f t="shared" si="21"/>
        <v>84</v>
      </c>
      <c r="U119" s="28">
        <f t="shared" si="22"/>
        <v>-83</v>
      </c>
      <c r="V119" s="28">
        <f t="shared" si="23"/>
        <v>-83</v>
      </c>
    </row>
    <row r="120" spans="1:22" ht="12.75">
      <c r="A120" s="34">
        <f t="shared" si="33"/>
        <v>-58</v>
      </c>
      <c r="B120" s="34">
        <f t="shared" si="24"/>
      </c>
      <c r="C120" s="34">
        <f t="shared" si="25"/>
      </c>
      <c r="D120" s="35">
        <f t="shared" si="26"/>
      </c>
      <c r="E120" s="35">
        <f t="shared" si="27"/>
      </c>
      <c r="F120" s="36">
        <f t="shared" si="28"/>
      </c>
      <c r="G120" s="36">
        <f t="shared" si="29"/>
      </c>
      <c r="H120" s="36" t="str">
        <f t="shared" si="31"/>
        <v> </v>
      </c>
      <c r="I120" s="36">
        <f t="shared" si="30"/>
      </c>
      <c r="S120" s="16">
        <f t="shared" si="32"/>
        <v>-1</v>
      </c>
      <c r="T120" s="13">
        <f t="shared" si="21"/>
        <v>85</v>
      </c>
      <c r="U120" s="28">
        <f t="shared" si="22"/>
        <v>-84</v>
      </c>
      <c r="V120" s="28">
        <f t="shared" si="23"/>
        <v>-84</v>
      </c>
    </row>
    <row r="121" spans="1:22" ht="12.75">
      <c r="A121" s="34">
        <f t="shared" si="33"/>
        <v>-59</v>
      </c>
      <c r="B121" s="34">
        <f t="shared" si="24"/>
      </c>
      <c r="C121" s="34">
        <f t="shared" si="25"/>
      </c>
      <c r="D121" s="35">
        <f t="shared" si="26"/>
      </c>
      <c r="E121" s="35">
        <f t="shared" si="27"/>
      </c>
      <c r="F121" s="36">
        <f t="shared" si="28"/>
      </c>
      <c r="G121" s="36">
        <f t="shared" si="29"/>
      </c>
      <c r="H121" s="36" t="str">
        <f t="shared" si="31"/>
        <v> </v>
      </c>
      <c r="I121" s="36">
        <f t="shared" si="30"/>
      </c>
      <c r="S121" s="16">
        <f t="shared" si="32"/>
        <v>-1</v>
      </c>
      <c r="T121" s="13">
        <f t="shared" si="21"/>
        <v>86</v>
      </c>
      <c r="U121" s="28">
        <f t="shared" si="22"/>
        <v>-85</v>
      </c>
      <c r="V121" s="28">
        <f t="shared" si="23"/>
        <v>-85</v>
      </c>
    </row>
    <row r="122" spans="1:22" ht="12.75">
      <c r="A122" s="34">
        <f t="shared" si="33"/>
        <v>-60</v>
      </c>
      <c r="B122" s="34">
        <f t="shared" si="24"/>
      </c>
      <c r="C122" s="34">
        <f t="shared" si="25"/>
      </c>
      <c r="D122" s="35">
        <f t="shared" si="26"/>
      </c>
      <c r="E122" s="35">
        <f t="shared" si="27"/>
      </c>
      <c r="F122" s="36">
        <f t="shared" si="28"/>
      </c>
      <c r="G122" s="36">
        <f t="shared" si="29"/>
      </c>
      <c r="H122" s="36" t="str">
        <f t="shared" si="31"/>
        <v> </v>
      </c>
      <c r="I122" s="36">
        <f t="shared" si="30"/>
      </c>
      <c r="S122" s="16">
        <f t="shared" si="32"/>
        <v>-1</v>
      </c>
      <c r="T122" s="13">
        <f t="shared" si="21"/>
        <v>87</v>
      </c>
      <c r="U122" s="28">
        <f t="shared" si="22"/>
        <v>-86</v>
      </c>
      <c r="V122" s="28">
        <f t="shared" si="23"/>
        <v>-86</v>
      </c>
    </row>
    <row r="123" spans="1:22" ht="12.75">
      <c r="A123" s="34">
        <f t="shared" si="33"/>
        <v>-61</v>
      </c>
      <c r="B123" s="34">
        <f t="shared" si="24"/>
      </c>
      <c r="C123" s="34">
        <f t="shared" si="25"/>
      </c>
      <c r="D123" s="35">
        <f t="shared" si="26"/>
      </c>
      <c r="E123" s="35">
        <f t="shared" si="27"/>
      </c>
      <c r="F123" s="36">
        <f t="shared" si="28"/>
      </c>
      <c r="G123" s="36">
        <f t="shared" si="29"/>
      </c>
      <c r="H123" s="36" t="str">
        <f t="shared" si="31"/>
        <v> </v>
      </c>
      <c r="I123" s="36">
        <f t="shared" si="30"/>
      </c>
      <c r="S123" s="16">
        <f t="shared" si="32"/>
        <v>-1</v>
      </c>
      <c r="T123" s="13">
        <f t="shared" si="21"/>
        <v>88</v>
      </c>
      <c r="U123" s="28">
        <f t="shared" si="22"/>
        <v>-87</v>
      </c>
      <c r="V123" s="28">
        <f t="shared" si="23"/>
        <v>-87</v>
      </c>
    </row>
    <row r="124" spans="1:22" ht="12.75">
      <c r="A124" s="34">
        <f t="shared" si="33"/>
        <v>-62</v>
      </c>
      <c r="B124" s="34">
        <f t="shared" si="24"/>
      </c>
      <c r="C124" s="34">
        <f t="shared" si="25"/>
      </c>
      <c r="D124" s="35">
        <f t="shared" si="26"/>
      </c>
      <c r="E124" s="35">
        <f t="shared" si="27"/>
      </c>
      <c r="F124" s="36">
        <f t="shared" si="28"/>
      </c>
      <c r="G124" s="36">
        <f t="shared" si="29"/>
      </c>
      <c r="H124" s="36" t="str">
        <f t="shared" si="31"/>
        <v> </v>
      </c>
      <c r="I124" s="36">
        <f t="shared" si="30"/>
      </c>
      <c r="S124" s="16">
        <f t="shared" si="32"/>
        <v>-1</v>
      </c>
      <c r="T124" s="13">
        <f t="shared" si="21"/>
        <v>89</v>
      </c>
      <c r="U124" s="28">
        <f t="shared" si="22"/>
        <v>-88</v>
      </c>
      <c r="V124" s="28">
        <f t="shared" si="23"/>
        <v>-88</v>
      </c>
    </row>
    <row r="125" spans="1:22" ht="12.75">
      <c r="A125" s="34">
        <f t="shared" si="33"/>
        <v>-63</v>
      </c>
      <c r="B125" s="34">
        <f aca="true" t="shared" si="34" ref="B125:B156">IF(A125&lt;=0,"",IF(S126&gt;=1,LOOKUP(S126,Y$35:Y$55,X$35:X$55),0))</f>
      </c>
      <c r="C125" s="34">
        <f aca="true" t="shared" si="35" ref="C125:C156">IF(A125&lt;=0,"",IF(S126&gt;=10,LOOKUP(S126,Y$44:Y$55,Z$44:Z$55),0))</f>
      </c>
      <c r="D125" s="35">
        <f aca="true" t="shared" si="36" ref="D125:D156">IF(A125&lt;=0,"",B125*$O$42)</f>
      </c>
      <c r="E125" s="35">
        <f aca="true" t="shared" si="37" ref="E125:E156">IF(A125&lt;=0,"",C125*$O$43)</f>
      </c>
      <c r="F125" s="36">
        <f aca="true" t="shared" si="38" ref="F125:F156">IF(A125&lt;=0,"",IF(B125=0.0001,((E$22*0.5/12)-D125)*P$50,((E$22*1/12)-D125)*P$50))</f>
      </c>
      <c r="G125" s="36">
        <f aca="true" t="shared" si="39" ref="G125:G156">IF(A125&lt;=0,"",D125+F125+E125)</f>
      </c>
      <c r="H125" s="36" t="str">
        <f t="shared" si="31"/>
        <v> </v>
      </c>
      <c r="I125" s="36">
        <f t="shared" si="30"/>
      </c>
      <c r="S125" s="16">
        <f t="shared" si="32"/>
        <v>-1</v>
      </c>
      <c r="T125" s="13">
        <f t="shared" si="21"/>
        <v>90</v>
      </c>
      <c r="U125" s="28">
        <f t="shared" si="22"/>
        <v>-89</v>
      </c>
      <c r="V125" s="28">
        <f t="shared" si="23"/>
        <v>-89</v>
      </c>
    </row>
    <row r="126" spans="1:22" ht="12.75">
      <c r="A126" s="34">
        <f t="shared" si="33"/>
        <v>-64</v>
      </c>
      <c r="B126" s="34">
        <f t="shared" si="34"/>
      </c>
      <c r="C126" s="34">
        <f t="shared" si="35"/>
      </c>
      <c r="D126" s="35">
        <f t="shared" si="36"/>
      </c>
      <c r="E126" s="35">
        <f t="shared" si="37"/>
      </c>
      <c r="F126" s="36">
        <f t="shared" si="38"/>
      </c>
      <c r="G126" s="36">
        <f t="shared" si="39"/>
      </c>
      <c r="H126" s="36" t="str">
        <f t="shared" si="31"/>
        <v> </v>
      </c>
      <c r="I126" s="36">
        <f t="shared" si="30"/>
      </c>
      <c r="S126" s="16">
        <f t="shared" si="32"/>
        <v>-1</v>
      </c>
      <c r="T126" s="13">
        <f>IF(T125&gt;=1,T125+1,IF(U126=0,1,-1))</f>
        <v>91</v>
      </c>
      <c r="U126" s="28">
        <f>U125-1</f>
        <v>-90</v>
      </c>
      <c r="V126" s="28">
        <f>V125-1</f>
        <v>-90</v>
      </c>
    </row>
    <row r="127" spans="1:22" ht="12.75">
      <c r="A127" s="34">
        <f t="shared" si="33"/>
        <v>-65</v>
      </c>
      <c r="B127" s="34">
        <f t="shared" si="34"/>
      </c>
      <c r="C127" s="34">
        <f t="shared" si="35"/>
      </c>
      <c r="D127" s="35">
        <f t="shared" si="36"/>
      </c>
      <c r="E127" s="35">
        <f t="shared" si="37"/>
      </c>
      <c r="F127" s="36">
        <f t="shared" si="38"/>
      </c>
      <c r="G127" s="36">
        <f t="shared" si="39"/>
      </c>
      <c r="H127" s="36" t="str">
        <f t="shared" si="31"/>
        <v> </v>
      </c>
      <c r="I127" s="36">
        <f t="shared" si="30"/>
      </c>
      <c r="S127" s="16">
        <f t="shared" si="32"/>
        <v>-1</v>
      </c>
      <c r="T127" s="13">
        <f aca="true" t="shared" si="40" ref="T127:T164">IF(T126&gt;=1,T126+1,IF(U127=0,1,-1))</f>
        <v>92</v>
      </c>
      <c r="U127" s="28">
        <f aca="true" t="shared" si="41" ref="U127:U164">U126-1</f>
        <v>-91</v>
      </c>
      <c r="V127" s="28">
        <f aca="true" t="shared" si="42" ref="V127:V164">V126-1</f>
        <v>-91</v>
      </c>
    </row>
    <row r="128" spans="1:22" ht="12.75">
      <c r="A128" s="34">
        <f t="shared" si="33"/>
        <v>-66</v>
      </c>
      <c r="B128" s="34">
        <f t="shared" si="34"/>
      </c>
      <c r="C128" s="34">
        <f t="shared" si="35"/>
      </c>
      <c r="D128" s="35">
        <f t="shared" si="36"/>
      </c>
      <c r="E128" s="35">
        <f t="shared" si="37"/>
      </c>
      <c r="F128" s="36">
        <f t="shared" si="38"/>
      </c>
      <c r="G128" s="36">
        <f t="shared" si="39"/>
      </c>
      <c r="H128" s="36" t="str">
        <f t="shared" si="31"/>
        <v> </v>
      </c>
      <c r="I128" s="36">
        <f t="shared" si="30"/>
      </c>
      <c r="S128" s="16">
        <f t="shared" si="32"/>
        <v>-1</v>
      </c>
      <c r="T128" s="13">
        <f t="shared" si="40"/>
        <v>93</v>
      </c>
      <c r="U128" s="28">
        <f t="shared" si="41"/>
        <v>-92</v>
      </c>
      <c r="V128" s="28">
        <f t="shared" si="42"/>
        <v>-92</v>
      </c>
    </row>
    <row r="129" spans="1:22" ht="12.75">
      <c r="A129" s="34">
        <f t="shared" si="33"/>
        <v>-67</v>
      </c>
      <c r="B129" s="34">
        <f t="shared" si="34"/>
      </c>
      <c r="C129" s="34">
        <f t="shared" si="35"/>
      </c>
      <c r="D129" s="35">
        <f t="shared" si="36"/>
      </c>
      <c r="E129" s="35">
        <f t="shared" si="37"/>
      </c>
      <c r="F129" s="36">
        <f t="shared" si="38"/>
      </c>
      <c r="G129" s="36">
        <f t="shared" si="39"/>
      </c>
      <c r="H129" s="36" t="str">
        <f t="shared" si="31"/>
        <v> </v>
      </c>
      <c r="I129" s="36">
        <f t="shared" si="30"/>
      </c>
      <c r="S129" s="16">
        <f t="shared" si="32"/>
        <v>-1</v>
      </c>
      <c r="T129" s="13">
        <f t="shared" si="40"/>
        <v>94</v>
      </c>
      <c r="U129" s="28">
        <f t="shared" si="41"/>
        <v>-93</v>
      </c>
      <c r="V129" s="28">
        <f t="shared" si="42"/>
        <v>-93</v>
      </c>
    </row>
    <row r="130" spans="1:22" ht="12.75">
      <c r="A130" s="34">
        <f t="shared" si="33"/>
        <v>-68</v>
      </c>
      <c r="B130" s="34">
        <f t="shared" si="34"/>
      </c>
      <c r="C130" s="34">
        <f t="shared" si="35"/>
      </c>
      <c r="D130" s="35">
        <f t="shared" si="36"/>
      </c>
      <c r="E130" s="35">
        <f t="shared" si="37"/>
      </c>
      <c r="F130" s="36">
        <f t="shared" si="38"/>
      </c>
      <c r="G130" s="36">
        <f t="shared" si="39"/>
      </c>
      <c r="H130" s="36" t="str">
        <f t="shared" si="31"/>
        <v> </v>
      </c>
      <c r="I130" s="36">
        <f t="shared" si="30"/>
      </c>
      <c r="S130" s="16">
        <f t="shared" si="32"/>
        <v>-1</v>
      </c>
      <c r="T130" s="13">
        <f t="shared" si="40"/>
        <v>95</v>
      </c>
      <c r="U130" s="28">
        <f t="shared" si="41"/>
        <v>-94</v>
      </c>
      <c r="V130" s="28">
        <f t="shared" si="42"/>
        <v>-94</v>
      </c>
    </row>
    <row r="131" spans="1:22" ht="12.75">
      <c r="A131" s="34">
        <f t="shared" si="33"/>
        <v>-69</v>
      </c>
      <c r="B131" s="34">
        <f t="shared" si="34"/>
      </c>
      <c r="C131" s="34">
        <f t="shared" si="35"/>
      </c>
      <c r="D131" s="35">
        <f t="shared" si="36"/>
      </c>
      <c r="E131" s="35">
        <f t="shared" si="37"/>
      </c>
      <c r="F131" s="36">
        <f t="shared" si="38"/>
      </c>
      <c r="G131" s="36">
        <f t="shared" si="39"/>
      </c>
      <c r="H131" s="36" t="str">
        <f t="shared" si="31"/>
        <v> </v>
      </c>
      <c r="I131" s="36">
        <f t="shared" si="30"/>
      </c>
      <c r="S131" s="16">
        <f t="shared" si="32"/>
        <v>-1</v>
      </c>
      <c r="T131" s="13">
        <f t="shared" si="40"/>
        <v>96</v>
      </c>
      <c r="U131" s="28">
        <f t="shared" si="41"/>
        <v>-95</v>
      </c>
      <c r="V131" s="28">
        <f t="shared" si="42"/>
        <v>-95</v>
      </c>
    </row>
    <row r="132" spans="1:22" ht="12.75">
      <c r="A132" s="34">
        <f t="shared" si="33"/>
        <v>-70</v>
      </c>
      <c r="B132" s="34">
        <f t="shared" si="34"/>
      </c>
      <c r="C132" s="34">
        <f t="shared" si="35"/>
      </c>
      <c r="D132" s="35">
        <f t="shared" si="36"/>
      </c>
      <c r="E132" s="35">
        <f t="shared" si="37"/>
      </c>
      <c r="F132" s="36">
        <f t="shared" si="38"/>
      </c>
      <c r="G132" s="36">
        <f t="shared" si="39"/>
      </c>
      <c r="H132" s="36" t="str">
        <f t="shared" si="31"/>
        <v> </v>
      </c>
      <c r="I132" s="36">
        <f t="shared" si="30"/>
      </c>
      <c r="S132" s="16">
        <f t="shared" si="32"/>
        <v>-1</v>
      </c>
      <c r="T132" s="13">
        <f t="shared" si="40"/>
        <v>97</v>
      </c>
      <c r="U132" s="28">
        <f t="shared" si="41"/>
        <v>-96</v>
      </c>
      <c r="V132" s="28">
        <f t="shared" si="42"/>
        <v>-96</v>
      </c>
    </row>
    <row r="133" spans="1:22" ht="12.75">
      <c r="A133" s="34">
        <f t="shared" si="33"/>
        <v>-71</v>
      </c>
      <c r="B133" s="34">
        <f t="shared" si="34"/>
      </c>
      <c r="C133" s="34">
        <f t="shared" si="35"/>
      </c>
      <c r="D133" s="35">
        <f t="shared" si="36"/>
      </c>
      <c r="E133" s="35">
        <f t="shared" si="37"/>
      </c>
      <c r="F133" s="36">
        <f t="shared" si="38"/>
      </c>
      <c r="G133" s="36">
        <f t="shared" si="39"/>
      </c>
      <c r="H133" s="36" t="str">
        <f t="shared" si="31"/>
        <v> </v>
      </c>
      <c r="I133" s="36">
        <f t="shared" si="30"/>
      </c>
      <c r="S133" s="16">
        <f t="shared" si="32"/>
        <v>-1</v>
      </c>
      <c r="T133" s="13">
        <f t="shared" si="40"/>
        <v>98</v>
      </c>
      <c r="U133" s="28">
        <f t="shared" si="41"/>
        <v>-97</v>
      </c>
      <c r="V133" s="28">
        <f t="shared" si="42"/>
        <v>-97</v>
      </c>
    </row>
    <row r="134" spans="1:22" ht="12.75">
      <c r="A134" s="34">
        <f t="shared" si="33"/>
        <v>-72</v>
      </c>
      <c r="B134" s="34">
        <f t="shared" si="34"/>
      </c>
      <c r="C134" s="34">
        <f t="shared" si="35"/>
      </c>
      <c r="D134" s="35">
        <f t="shared" si="36"/>
      </c>
      <c r="E134" s="35">
        <f t="shared" si="37"/>
      </c>
      <c r="F134" s="36">
        <f t="shared" si="38"/>
      </c>
      <c r="G134" s="36">
        <f t="shared" si="39"/>
      </c>
      <c r="H134" s="36" t="str">
        <f t="shared" si="31"/>
        <v> </v>
      </c>
      <c r="I134" s="36">
        <f t="shared" si="30"/>
      </c>
      <c r="S134" s="16">
        <f t="shared" si="32"/>
        <v>-1</v>
      </c>
      <c r="T134" s="13">
        <f t="shared" si="40"/>
        <v>99</v>
      </c>
      <c r="U134" s="28">
        <f t="shared" si="41"/>
        <v>-98</v>
      </c>
      <c r="V134" s="28">
        <f t="shared" si="42"/>
        <v>-98</v>
      </c>
    </row>
    <row r="135" spans="1:22" ht="12.75">
      <c r="A135" s="34">
        <f t="shared" si="33"/>
        <v>-73</v>
      </c>
      <c r="B135" s="34">
        <f t="shared" si="34"/>
      </c>
      <c r="C135" s="34">
        <f t="shared" si="35"/>
      </c>
      <c r="D135" s="35">
        <f t="shared" si="36"/>
      </c>
      <c r="E135" s="35">
        <f t="shared" si="37"/>
      </c>
      <c r="F135" s="36">
        <f t="shared" si="38"/>
      </c>
      <c r="G135" s="36">
        <f t="shared" si="39"/>
      </c>
      <c r="H135" s="36" t="str">
        <f t="shared" si="31"/>
        <v> </v>
      </c>
      <c r="I135" s="36">
        <f t="shared" si="30"/>
      </c>
      <c r="S135" s="16">
        <f t="shared" si="32"/>
        <v>-1</v>
      </c>
      <c r="T135" s="13">
        <f t="shared" si="40"/>
        <v>100</v>
      </c>
      <c r="U135" s="28">
        <f t="shared" si="41"/>
        <v>-99</v>
      </c>
      <c r="V135" s="28">
        <f t="shared" si="42"/>
        <v>-99</v>
      </c>
    </row>
    <row r="136" spans="1:22" ht="12.75">
      <c r="A136" s="34">
        <f aca="true" t="shared" si="43" ref="A136:A167">IF(S136=0,0,IF(A135="","",IF(S136=1,A135-0.5,A135-1)))</f>
        <v>-74</v>
      </c>
      <c r="B136" s="34">
        <f t="shared" si="34"/>
      </c>
      <c r="C136" s="34">
        <f t="shared" si="35"/>
      </c>
      <c r="D136" s="35">
        <f t="shared" si="36"/>
      </c>
      <c r="E136" s="35">
        <f t="shared" si="37"/>
      </c>
      <c r="F136" s="36">
        <f t="shared" si="38"/>
      </c>
      <c r="G136" s="36">
        <f t="shared" si="39"/>
      </c>
      <c r="H136" s="36" t="str">
        <f t="shared" si="31"/>
        <v> </v>
      </c>
      <c r="I136" s="36">
        <f t="shared" si="30"/>
      </c>
      <c r="S136" s="16">
        <f t="shared" si="32"/>
        <v>-1</v>
      </c>
      <c r="T136" s="13">
        <f t="shared" si="40"/>
        <v>101</v>
      </c>
      <c r="U136" s="28">
        <f t="shared" si="41"/>
        <v>-100</v>
      </c>
      <c r="V136" s="28">
        <f t="shared" si="42"/>
        <v>-100</v>
      </c>
    </row>
    <row r="137" spans="1:22" ht="12.75">
      <c r="A137" s="34">
        <f t="shared" si="43"/>
        <v>-75</v>
      </c>
      <c r="B137" s="34">
        <f t="shared" si="34"/>
      </c>
      <c r="C137" s="34">
        <f t="shared" si="35"/>
      </c>
      <c r="D137" s="35">
        <f t="shared" si="36"/>
      </c>
      <c r="E137" s="35">
        <f t="shared" si="37"/>
      </c>
      <c r="F137" s="36">
        <f t="shared" si="38"/>
      </c>
      <c r="G137" s="36">
        <f t="shared" si="39"/>
      </c>
      <c r="H137" s="36" t="str">
        <f t="shared" si="31"/>
        <v> </v>
      </c>
      <c r="I137" s="36">
        <f t="shared" si="30"/>
      </c>
      <c r="S137" s="16">
        <f t="shared" si="32"/>
        <v>-1</v>
      </c>
      <c r="T137" s="13">
        <f t="shared" si="40"/>
        <v>102</v>
      </c>
      <c r="U137" s="28">
        <f t="shared" si="41"/>
        <v>-101</v>
      </c>
      <c r="V137" s="28">
        <f t="shared" si="42"/>
        <v>-101</v>
      </c>
    </row>
    <row r="138" spans="1:22" ht="12.75">
      <c r="A138" s="34">
        <f t="shared" si="43"/>
        <v>-76</v>
      </c>
      <c r="B138" s="34">
        <f t="shared" si="34"/>
      </c>
      <c r="C138" s="34">
        <f t="shared" si="35"/>
      </c>
      <c r="D138" s="35">
        <f t="shared" si="36"/>
      </c>
      <c r="E138" s="35">
        <f t="shared" si="37"/>
      </c>
      <c r="F138" s="36">
        <f t="shared" si="38"/>
      </c>
      <c r="G138" s="36">
        <f t="shared" si="39"/>
      </c>
      <c r="H138" s="36" t="str">
        <f t="shared" si="31"/>
        <v> </v>
      </c>
      <c r="I138" s="36">
        <f t="shared" si="30"/>
      </c>
      <c r="S138" s="16">
        <f t="shared" si="32"/>
        <v>-1</v>
      </c>
      <c r="T138" s="13">
        <f t="shared" si="40"/>
        <v>103</v>
      </c>
      <c r="U138" s="28">
        <f t="shared" si="41"/>
        <v>-102</v>
      </c>
      <c r="V138" s="28">
        <f t="shared" si="42"/>
        <v>-102</v>
      </c>
    </row>
    <row r="139" spans="1:22" ht="12.75">
      <c r="A139" s="34">
        <f t="shared" si="43"/>
        <v>-77</v>
      </c>
      <c r="B139" s="34">
        <f t="shared" si="34"/>
      </c>
      <c r="C139" s="34">
        <f t="shared" si="35"/>
      </c>
      <c r="D139" s="35">
        <f t="shared" si="36"/>
      </c>
      <c r="E139" s="35">
        <f t="shared" si="37"/>
      </c>
      <c r="F139" s="36">
        <f t="shared" si="38"/>
      </c>
      <c r="G139" s="36">
        <f t="shared" si="39"/>
      </c>
      <c r="H139" s="36" t="str">
        <f t="shared" si="31"/>
        <v> </v>
      </c>
      <c r="I139" s="36">
        <f t="shared" si="30"/>
      </c>
      <c r="S139" s="16">
        <f t="shared" si="32"/>
        <v>-1</v>
      </c>
      <c r="T139" s="13">
        <f t="shared" si="40"/>
        <v>104</v>
      </c>
      <c r="U139" s="28">
        <f t="shared" si="41"/>
        <v>-103</v>
      </c>
      <c r="V139" s="28">
        <f t="shared" si="42"/>
        <v>-103</v>
      </c>
    </row>
    <row r="140" spans="1:22" ht="12.75">
      <c r="A140" s="34">
        <f t="shared" si="43"/>
        <v>-78</v>
      </c>
      <c r="B140" s="34">
        <f t="shared" si="34"/>
      </c>
      <c r="C140" s="34">
        <f t="shared" si="35"/>
      </c>
      <c r="D140" s="35">
        <f t="shared" si="36"/>
      </c>
      <c r="E140" s="35">
        <f t="shared" si="37"/>
      </c>
      <c r="F140" s="36">
        <f t="shared" si="38"/>
      </c>
      <c r="G140" s="36">
        <f t="shared" si="39"/>
      </c>
      <c r="H140" s="36" t="str">
        <f t="shared" si="31"/>
        <v> </v>
      </c>
      <c r="I140" s="36">
        <f t="shared" si="30"/>
      </c>
      <c r="S140" s="16">
        <f t="shared" si="32"/>
        <v>-1</v>
      </c>
      <c r="T140" s="13">
        <f t="shared" si="40"/>
        <v>105</v>
      </c>
      <c r="U140" s="28">
        <f t="shared" si="41"/>
        <v>-104</v>
      </c>
      <c r="V140" s="28">
        <f t="shared" si="42"/>
        <v>-104</v>
      </c>
    </row>
    <row r="141" spans="1:22" ht="12.75">
      <c r="A141" s="34">
        <f t="shared" si="43"/>
        <v>-79</v>
      </c>
      <c r="B141" s="34">
        <f t="shared" si="34"/>
      </c>
      <c r="C141" s="34">
        <f t="shared" si="35"/>
      </c>
      <c r="D141" s="35">
        <f t="shared" si="36"/>
      </c>
      <c r="E141" s="35">
        <f t="shared" si="37"/>
      </c>
      <c r="F141" s="36">
        <f t="shared" si="38"/>
      </c>
      <c r="G141" s="36">
        <f t="shared" si="39"/>
      </c>
      <c r="H141" s="36" t="str">
        <f t="shared" si="31"/>
        <v> </v>
      </c>
      <c r="I141" s="36">
        <f t="shared" si="30"/>
      </c>
      <c r="S141" s="16">
        <f t="shared" si="32"/>
        <v>-1</v>
      </c>
      <c r="T141" s="13">
        <f t="shared" si="40"/>
        <v>106</v>
      </c>
      <c r="U141" s="28">
        <f t="shared" si="41"/>
        <v>-105</v>
      </c>
      <c r="V141" s="28">
        <f t="shared" si="42"/>
        <v>-105</v>
      </c>
    </row>
    <row r="142" spans="1:22" ht="12.75">
      <c r="A142" s="34">
        <f t="shared" si="43"/>
        <v>-80</v>
      </c>
      <c r="B142" s="34">
        <f t="shared" si="34"/>
      </c>
      <c r="C142" s="34">
        <f t="shared" si="35"/>
      </c>
      <c r="D142" s="35">
        <f t="shared" si="36"/>
      </c>
      <c r="E142" s="35">
        <f t="shared" si="37"/>
      </c>
      <c r="F142" s="36">
        <f t="shared" si="38"/>
      </c>
      <c r="G142" s="36">
        <f t="shared" si="39"/>
      </c>
      <c r="H142" s="36" t="str">
        <f t="shared" si="31"/>
        <v> </v>
      </c>
      <c r="I142" s="36">
        <f t="shared" si="30"/>
      </c>
      <c r="S142" s="16">
        <f t="shared" si="32"/>
        <v>-1</v>
      </c>
      <c r="T142" s="13">
        <f t="shared" si="40"/>
        <v>107</v>
      </c>
      <c r="U142" s="28">
        <f t="shared" si="41"/>
        <v>-106</v>
      </c>
      <c r="V142" s="28">
        <f t="shared" si="42"/>
        <v>-106</v>
      </c>
    </row>
    <row r="143" spans="1:22" ht="12.75">
      <c r="A143" s="34">
        <f t="shared" si="43"/>
        <v>-81</v>
      </c>
      <c r="B143" s="34">
        <f t="shared" si="34"/>
      </c>
      <c r="C143" s="34">
        <f t="shared" si="35"/>
      </c>
      <c r="D143" s="35">
        <f t="shared" si="36"/>
      </c>
      <c r="E143" s="35">
        <f t="shared" si="37"/>
      </c>
      <c r="F143" s="36">
        <f t="shared" si="38"/>
      </c>
      <c r="G143" s="36">
        <f t="shared" si="39"/>
      </c>
      <c r="H143" s="36" t="str">
        <f t="shared" si="31"/>
        <v> </v>
      </c>
      <c r="I143" s="36">
        <f t="shared" si="30"/>
      </c>
      <c r="S143" s="16">
        <f t="shared" si="32"/>
        <v>-1</v>
      </c>
      <c r="T143" s="13">
        <f t="shared" si="40"/>
        <v>108</v>
      </c>
      <c r="U143" s="28">
        <f t="shared" si="41"/>
        <v>-107</v>
      </c>
      <c r="V143" s="28">
        <f t="shared" si="42"/>
        <v>-107</v>
      </c>
    </row>
    <row r="144" spans="1:22" ht="12.75">
      <c r="A144" s="34">
        <f t="shared" si="43"/>
        <v>-82</v>
      </c>
      <c r="B144" s="34">
        <f t="shared" si="34"/>
      </c>
      <c r="C144" s="34">
        <f t="shared" si="35"/>
      </c>
      <c r="D144" s="35">
        <f t="shared" si="36"/>
      </c>
      <c r="E144" s="35">
        <f t="shared" si="37"/>
      </c>
      <c r="F144" s="36">
        <f t="shared" si="38"/>
      </c>
      <c r="G144" s="36">
        <f t="shared" si="39"/>
      </c>
      <c r="H144" s="36" t="str">
        <f t="shared" si="31"/>
        <v> </v>
      </c>
      <c r="I144" s="36">
        <f t="shared" si="30"/>
      </c>
      <c r="S144" s="16">
        <f t="shared" si="32"/>
        <v>-1</v>
      </c>
      <c r="T144" s="13">
        <f t="shared" si="40"/>
        <v>109</v>
      </c>
      <c r="U144" s="28">
        <f t="shared" si="41"/>
        <v>-108</v>
      </c>
      <c r="V144" s="28">
        <f t="shared" si="42"/>
        <v>-108</v>
      </c>
    </row>
    <row r="145" spans="1:22" ht="12.75">
      <c r="A145" s="34">
        <f t="shared" si="43"/>
        <v>-83</v>
      </c>
      <c r="B145" s="34">
        <f t="shared" si="34"/>
      </c>
      <c r="C145" s="34">
        <f t="shared" si="35"/>
      </c>
      <c r="D145" s="35">
        <f t="shared" si="36"/>
      </c>
      <c r="E145" s="35">
        <f t="shared" si="37"/>
      </c>
      <c r="F145" s="36">
        <f t="shared" si="38"/>
      </c>
      <c r="G145" s="36">
        <f t="shared" si="39"/>
      </c>
      <c r="H145" s="36" t="str">
        <f t="shared" si="31"/>
        <v> </v>
      </c>
      <c r="I145" s="36">
        <f t="shared" si="30"/>
      </c>
      <c r="S145" s="16">
        <f t="shared" si="32"/>
        <v>-1</v>
      </c>
      <c r="T145" s="13">
        <f t="shared" si="40"/>
        <v>110</v>
      </c>
      <c r="U145" s="28">
        <f t="shared" si="41"/>
        <v>-109</v>
      </c>
      <c r="V145" s="28">
        <f t="shared" si="42"/>
        <v>-109</v>
      </c>
    </row>
    <row r="146" spans="1:22" ht="12.75">
      <c r="A146" s="34">
        <f t="shared" si="43"/>
        <v>-84</v>
      </c>
      <c r="B146" s="34">
        <f t="shared" si="34"/>
      </c>
      <c r="C146" s="34">
        <f t="shared" si="35"/>
      </c>
      <c r="D146" s="35">
        <f t="shared" si="36"/>
      </c>
      <c r="E146" s="35">
        <f t="shared" si="37"/>
      </c>
      <c r="F146" s="36">
        <f t="shared" si="38"/>
      </c>
      <c r="G146" s="36">
        <f t="shared" si="39"/>
      </c>
      <c r="H146" s="36" t="str">
        <f t="shared" si="31"/>
        <v> </v>
      </c>
      <c r="I146" s="36">
        <f t="shared" si="30"/>
      </c>
      <c r="S146" s="16">
        <f t="shared" si="32"/>
        <v>-1</v>
      </c>
      <c r="T146" s="13">
        <f t="shared" si="40"/>
        <v>111</v>
      </c>
      <c r="U146" s="28">
        <f t="shared" si="41"/>
        <v>-110</v>
      </c>
      <c r="V146" s="28">
        <f t="shared" si="42"/>
        <v>-110</v>
      </c>
    </row>
    <row r="147" spans="1:22" ht="12.75">
      <c r="A147" s="34">
        <f t="shared" si="43"/>
        <v>-85</v>
      </c>
      <c r="B147" s="34">
        <f t="shared" si="34"/>
      </c>
      <c r="C147" s="34">
        <f t="shared" si="35"/>
      </c>
      <c r="D147" s="35">
        <f t="shared" si="36"/>
      </c>
      <c r="E147" s="35">
        <f t="shared" si="37"/>
      </c>
      <c r="F147" s="36">
        <f t="shared" si="38"/>
      </c>
      <c r="G147" s="36">
        <f t="shared" si="39"/>
      </c>
      <c r="H147" s="36" t="str">
        <f t="shared" si="31"/>
        <v> </v>
      </c>
      <c r="I147" s="36">
        <f t="shared" si="30"/>
      </c>
      <c r="S147" s="16">
        <f t="shared" si="32"/>
        <v>-1</v>
      </c>
      <c r="T147" s="13">
        <f t="shared" si="40"/>
        <v>112</v>
      </c>
      <c r="U147" s="28">
        <f t="shared" si="41"/>
        <v>-111</v>
      </c>
      <c r="V147" s="28">
        <f t="shared" si="42"/>
        <v>-111</v>
      </c>
    </row>
    <row r="148" spans="1:22" ht="12.75">
      <c r="A148" s="34">
        <f t="shared" si="43"/>
        <v>-86</v>
      </c>
      <c r="B148" s="34">
        <f t="shared" si="34"/>
      </c>
      <c r="C148" s="34">
        <f t="shared" si="35"/>
      </c>
      <c r="D148" s="35">
        <f t="shared" si="36"/>
      </c>
      <c r="E148" s="35">
        <f t="shared" si="37"/>
      </c>
      <c r="F148" s="36">
        <f t="shared" si="38"/>
      </c>
      <c r="G148" s="36">
        <f t="shared" si="39"/>
      </c>
      <c r="H148" s="36" t="str">
        <f t="shared" si="31"/>
        <v> </v>
      </c>
      <c r="I148" s="36">
        <f t="shared" si="30"/>
      </c>
      <c r="S148" s="16">
        <f t="shared" si="32"/>
        <v>-1</v>
      </c>
      <c r="T148" s="13">
        <f t="shared" si="40"/>
        <v>113</v>
      </c>
      <c r="U148" s="28">
        <f t="shared" si="41"/>
        <v>-112</v>
      </c>
      <c r="V148" s="28">
        <f t="shared" si="42"/>
        <v>-112</v>
      </c>
    </row>
    <row r="149" spans="1:22" ht="12.75">
      <c r="A149" s="34">
        <f t="shared" si="43"/>
        <v>-87</v>
      </c>
      <c r="B149" s="34">
        <f t="shared" si="34"/>
      </c>
      <c r="C149" s="34">
        <f t="shared" si="35"/>
      </c>
      <c r="D149" s="35">
        <f t="shared" si="36"/>
      </c>
      <c r="E149" s="35">
        <f t="shared" si="37"/>
      </c>
      <c r="F149" s="36">
        <f t="shared" si="38"/>
      </c>
      <c r="G149" s="36">
        <f t="shared" si="39"/>
      </c>
      <c r="H149" s="36" t="str">
        <f t="shared" si="31"/>
        <v> </v>
      </c>
      <c r="I149" s="36">
        <f t="shared" si="30"/>
      </c>
      <c r="S149" s="16">
        <f t="shared" si="32"/>
        <v>-1</v>
      </c>
      <c r="T149" s="13">
        <f t="shared" si="40"/>
        <v>114</v>
      </c>
      <c r="U149" s="28">
        <f t="shared" si="41"/>
        <v>-113</v>
      </c>
      <c r="V149" s="28">
        <f t="shared" si="42"/>
        <v>-113</v>
      </c>
    </row>
    <row r="150" spans="1:22" ht="12.75">
      <c r="A150" s="34">
        <f t="shared" si="43"/>
        <v>-88</v>
      </c>
      <c r="B150" s="34">
        <f t="shared" si="34"/>
      </c>
      <c r="C150" s="34">
        <f t="shared" si="35"/>
      </c>
      <c r="D150" s="35">
        <f t="shared" si="36"/>
      </c>
      <c r="E150" s="35">
        <f t="shared" si="37"/>
      </c>
      <c r="F150" s="36">
        <f t="shared" si="38"/>
      </c>
      <c r="G150" s="36">
        <f t="shared" si="39"/>
      </c>
      <c r="H150" s="36" t="str">
        <f t="shared" si="31"/>
        <v> </v>
      </c>
      <c r="I150" s="36">
        <f t="shared" si="30"/>
      </c>
      <c r="S150" s="16">
        <f t="shared" si="32"/>
        <v>-1</v>
      </c>
      <c r="T150" s="13">
        <f t="shared" si="40"/>
        <v>115</v>
      </c>
      <c r="U150" s="28">
        <f t="shared" si="41"/>
        <v>-114</v>
      </c>
      <c r="V150" s="28">
        <f t="shared" si="42"/>
        <v>-114</v>
      </c>
    </row>
    <row r="151" spans="1:22" ht="12.75">
      <c r="A151" s="34">
        <f t="shared" si="43"/>
        <v>-89</v>
      </c>
      <c r="B151" s="34">
        <f t="shared" si="34"/>
      </c>
      <c r="C151" s="34">
        <f t="shared" si="35"/>
      </c>
      <c r="D151" s="35">
        <f t="shared" si="36"/>
      </c>
      <c r="E151" s="35">
        <f t="shared" si="37"/>
      </c>
      <c r="F151" s="36">
        <f t="shared" si="38"/>
      </c>
      <c r="G151" s="36">
        <f t="shared" si="39"/>
      </c>
      <c r="H151" s="36" t="str">
        <f t="shared" si="31"/>
        <v> </v>
      </c>
      <c r="I151" s="36">
        <f t="shared" si="30"/>
      </c>
      <c r="S151" s="16">
        <f t="shared" si="32"/>
        <v>-1</v>
      </c>
      <c r="T151" s="13">
        <f t="shared" si="40"/>
        <v>116</v>
      </c>
      <c r="U151" s="28">
        <f t="shared" si="41"/>
        <v>-115</v>
      </c>
      <c r="V151" s="28">
        <f t="shared" si="42"/>
        <v>-115</v>
      </c>
    </row>
    <row r="152" spans="1:22" ht="12.75">
      <c r="A152" s="34">
        <f t="shared" si="43"/>
        <v>-90</v>
      </c>
      <c r="B152" s="34">
        <f t="shared" si="34"/>
      </c>
      <c r="C152" s="34">
        <f t="shared" si="35"/>
      </c>
      <c r="D152" s="35">
        <f t="shared" si="36"/>
      </c>
      <c r="E152" s="35">
        <f t="shared" si="37"/>
      </c>
      <c r="F152" s="36">
        <f t="shared" si="38"/>
      </c>
      <c r="G152" s="36">
        <f t="shared" si="39"/>
      </c>
      <c r="H152" s="36" t="str">
        <f t="shared" si="31"/>
        <v> </v>
      </c>
      <c r="I152" s="36">
        <f t="shared" si="30"/>
      </c>
      <c r="S152" s="16">
        <f t="shared" si="32"/>
        <v>-1</v>
      </c>
      <c r="T152" s="13">
        <f t="shared" si="40"/>
        <v>117</v>
      </c>
      <c r="U152" s="28">
        <f t="shared" si="41"/>
        <v>-116</v>
      </c>
      <c r="V152" s="28">
        <f t="shared" si="42"/>
        <v>-116</v>
      </c>
    </row>
    <row r="153" spans="1:22" ht="12.75">
      <c r="A153" s="34">
        <f t="shared" si="43"/>
        <v>-91</v>
      </c>
      <c r="B153" s="34">
        <f t="shared" si="34"/>
      </c>
      <c r="C153" s="34">
        <f t="shared" si="35"/>
      </c>
      <c r="D153" s="35">
        <f t="shared" si="36"/>
      </c>
      <c r="E153" s="35">
        <f t="shared" si="37"/>
      </c>
      <c r="F153" s="36">
        <f t="shared" si="38"/>
      </c>
      <c r="G153" s="36">
        <f t="shared" si="39"/>
      </c>
      <c r="H153" s="36" t="str">
        <f t="shared" si="31"/>
        <v> </v>
      </c>
      <c r="I153" s="36">
        <f t="shared" si="30"/>
      </c>
      <c r="S153" s="16">
        <f t="shared" si="32"/>
        <v>-1</v>
      </c>
      <c r="T153" s="13">
        <f t="shared" si="40"/>
        <v>118</v>
      </c>
      <c r="U153" s="28">
        <f t="shared" si="41"/>
        <v>-117</v>
      </c>
      <c r="V153" s="28">
        <f t="shared" si="42"/>
        <v>-117</v>
      </c>
    </row>
    <row r="154" spans="1:22" ht="12.75">
      <c r="A154" s="34">
        <f t="shared" si="43"/>
        <v>-92</v>
      </c>
      <c r="B154" s="34">
        <f t="shared" si="34"/>
      </c>
      <c r="C154" s="34">
        <f t="shared" si="35"/>
      </c>
      <c r="D154" s="35">
        <f t="shared" si="36"/>
      </c>
      <c r="E154" s="35">
        <f t="shared" si="37"/>
      </c>
      <c r="F154" s="36">
        <f t="shared" si="38"/>
      </c>
      <c r="G154" s="36">
        <f t="shared" si="39"/>
      </c>
      <c r="H154" s="36" t="str">
        <f t="shared" si="31"/>
        <v> </v>
      </c>
      <c r="I154" s="36">
        <f t="shared" si="30"/>
      </c>
      <c r="S154" s="16">
        <f t="shared" si="32"/>
        <v>-1</v>
      </c>
      <c r="T154" s="13">
        <f t="shared" si="40"/>
        <v>119</v>
      </c>
      <c r="U154" s="28">
        <f t="shared" si="41"/>
        <v>-118</v>
      </c>
      <c r="V154" s="28">
        <f t="shared" si="42"/>
        <v>-118</v>
      </c>
    </row>
    <row r="155" spans="1:22" ht="12.75">
      <c r="A155" s="34">
        <f t="shared" si="43"/>
        <v>-93</v>
      </c>
      <c r="B155" s="34">
        <f t="shared" si="34"/>
      </c>
      <c r="C155" s="34">
        <f t="shared" si="35"/>
      </c>
      <c r="D155" s="35">
        <f t="shared" si="36"/>
      </c>
      <c r="E155" s="35">
        <f t="shared" si="37"/>
      </c>
      <c r="F155" s="36">
        <f t="shared" si="38"/>
      </c>
      <c r="G155" s="36">
        <f t="shared" si="39"/>
      </c>
      <c r="H155" s="36" t="str">
        <f t="shared" si="31"/>
        <v> </v>
      </c>
      <c r="I155" s="36">
        <f t="shared" si="30"/>
      </c>
      <c r="S155" s="16">
        <f t="shared" si="32"/>
        <v>-1</v>
      </c>
      <c r="T155" s="13">
        <f t="shared" si="40"/>
        <v>120</v>
      </c>
      <c r="U155" s="28">
        <f t="shared" si="41"/>
        <v>-119</v>
      </c>
      <c r="V155" s="28">
        <f t="shared" si="42"/>
        <v>-119</v>
      </c>
    </row>
    <row r="156" spans="1:22" ht="12.75">
      <c r="A156" s="34">
        <f t="shared" si="43"/>
        <v>-94</v>
      </c>
      <c r="B156" s="34">
        <f t="shared" si="34"/>
      </c>
      <c r="C156" s="34">
        <f t="shared" si="35"/>
      </c>
      <c r="D156" s="35">
        <f t="shared" si="36"/>
      </c>
      <c r="E156" s="35">
        <f t="shared" si="37"/>
      </c>
      <c r="F156" s="36">
        <f t="shared" si="38"/>
      </c>
      <c r="G156" s="36">
        <f t="shared" si="39"/>
      </c>
      <c r="H156" s="36" t="str">
        <f t="shared" si="31"/>
        <v> </v>
      </c>
      <c r="I156" s="36">
        <f t="shared" si="30"/>
      </c>
      <c r="S156" s="16">
        <f t="shared" si="32"/>
        <v>-1</v>
      </c>
      <c r="T156" s="13">
        <f t="shared" si="40"/>
        <v>121</v>
      </c>
      <c r="U156" s="28">
        <f t="shared" si="41"/>
        <v>-120</v>
      </c>
      <c r="V156" s="28">
        <f t="shared" si="42"/>
        <v>-120</v>
      </c>
    </row>
    <row r="157" spans="1:22" ht="12.75">
      <c r="A157" s="34">
        <f t="shared" si="43"/>
        <v>-95</v>
      </c>
      <c r="B157" s="34">
        <f aca="true" t="shared" si="44" ref="B157:B188">IF(A157&lt;=0,"",IF(S158&gt;=1,LOOKUP(S158,Y$35:Y$55,X$35:X$55),0))</f>
      </c>
      <c r="C157" s="34">
        <f aca="true" t="shared" si="45" ref="C157:C188">IF(A157&lt;=0,"",IF(S158&gt;=10,LOOKUP(S158,Y$44:Y$55,Z$44:Z$55),0))</f>
      </c>
      <c r="D157" s="35">
        <f aca="true" t="shared" si="46" ref="D157:D188">IF(A157&lt;=0,"",B157*$O$42)</f>
      </c>
      <c r="E157" s="35">
        <f aca="true" t="shared" si="47" ref="E157:E188">IF(A157&lt;=0,"",C157*$O$43)</f>
      </c>
      <c r="F157" s="36">
        <f aca="true" t="shared" si="48" ref="F157:F188">IF(A157&lt;=0,"",IF(B157=0.0001,((E$22*0.5/12)-D157)*P$50,((E$22*1/12)-D157)*P$50))</f>
      </c>
      <c r="G157" s="36">
        <f aca="true" t="shared" si="49" ref="G157:G182">IF(A157&lt;=0,"",D157+F157+E157)</f>
      </c>
      <c r="H157" s="36" t="str">
        <f t="shared" si="31"/>
        <v> </v>
      </c>
      <c r="I157" s="36">
        <f aca="true" t="shared" si="50" ref="I157:I220">IF(A157&lt;=0,"",ROUND($E$23+(A157/12),2))</f>
      </c>
      <c r="S157" s="16">
        <f t="shared" si="32"/>
        <v>-1</v>
      </c>
      <c r="T157" s="13">
        <f t="shared" si="40"/>
        <v>122</v>
      </c>
      <c r="U157" s="28">
        <f t="shared" si="41"/>
        <v>-121</v>
      </c>
      <c r="V157" s="28">
        <f t="shared" si="42"/>
        <v>-121</v>
      </c>
    </row>
    <row r="158" spans="1:22" ht="12.75">
      <c r="A158" s="34">
        <f t="shared" si="43"/>
        <v>-96</v>
      </c>
      <c r="B158" s="34">
        <f t="shared" si="44"/>
      </c>
      <c r="C158" s="34">
        <f t="shared" si="45"/>
      </c>
      <c r="D158" s="35">
        <f t="shared" si="46"/>
      </c>
      <c r="E158" s="35">
        <f t="shared" si="47"/>
      </c>
      <c r="F158" s="36">
        <f t="shared" si="48"/>
      </c>
      <c r="G158" s="36">
        <f t="shared" si="49"/>
      </c>
      <c r="H158" s="36" t="str">
        <f aca="true" t="shared" si="51" ref="H158:H182">IF(A158&lt;=0," ",IF(A158=1,F158,G158+H159))</f>
        <v> </v>
      </c>
      <c r="I158" s="36">
        <f t="shared" si="50"/>
      </c>
      <c r="S158" s="16">
        <f t="shared" si="32"/>
        <v>-1</v>
      </c>
      <c r="T158" s="13">
        <f t="shared" si="40"/>
        <v>123</v>
      </c>
      <c r="U158" s="28">
        <f t="shared" si="41"/>
        <v>-122</v>
      </c>
      <c r="V158" s="28">
        <f t="shared" si="42"/>
        <v>-122</v>
      </c>
    </row>
    <row r="159" spans="1:22" ht="12.75">
      <c r="A159" s="34">
        <f t="shared" si="43"/>
        <v>-97</v>
      </c>
      <c r="B159" s="34">
        <f t="shared" si="44"/>
      </c>
      <c r="C159" s="34">
        <f t="shared" si="45"/>
      </c>
      <c r="D159" s="35">
        <f t="shared" si="46"/>
      </c>
      <c r="E159" s="35">
        <f t="shared" si="47"/>
      </c>
      <c r="F159" s="36">
        <f t="shared" si="48"/>
      </c>
      <c r="G159" s="36">
        <f t="shared" si="49"/>
      </c>
      <c r="H159" s="36" t="str">
        <f t="shared" si="51"/>
        <v> </v>
      </c>
      <c r="I159" s="36">
        <f t="shared" si="50"/>
      </c>
      <c r="S159" s="16">
        <f aca="true" t="shared" si="52" ref="S159:S222">IF(AND(S158&gt;=1,S158&lt;20),S158+1,IF(U159=0,1,IF(S158=20,S158+0.5,-1)))</f>
        <v>-1</v>
      </c>
      <c r="T159" s="13">
        <f t="shared" si="40"/>
        <v>124</v>
      </c>
      <c r="U159" s="28">
        <f t="shared" si="41"/>
        <v>-123</v>
      </c>
      <c r="V159" s="28">
        <f t="shared" si="42"/>
        <v>-123</v>
      </c>
    </row>
    <row r="160" spans="1:22" ht="12.75">
      <c r="A160" s="34">
        <f t="shared" si="43"/>
        <v>-98</v>
      </c>
      <c r="B160" s="34">
        <f t="shared" si="44"/>
      </c>
      <c r="C160" s="34">
        <f t="shared" si="45"/>
      </c>
      <c r="D160" s="35">
        <f t="shared" si="46"/>
      </c>
      <c r="E160" s="35">
        <f t="shared" si="47"/>
      </c>
      <c r="F160" s="36">
        <f t="shared" si="48"/>
      </c>
      <c r="G160" s="36">
        <f t="shared" si="49"/>
      </c>
      <c r="H160" s="36" t="str">
        <f t="shared" si="51"/>
        <v> </v>
      </c>
      <c r="I160" s="36">
        <f t="shared" si="50"/>
      </c>
      <c r="S160" s="16">
        <f t="shared" si="52"/>
        <v>-1</v>
      </c>
      <c r="T160" s="13">
        <f t="shared" si="40"/>
        <v>125</v>
      </c>
      <c r="U160" s="28">
        <f t="shared" si="41"/>
        <v>-124</v>
      </c>
      <c r="V160" s="28">
        <f t="shared" si="42"/>
        <v>-124</v>
      </c>
    </row>
    <row r="161" spans="1:22" ht="12.75">
      <c r="A161" s="34">
        <f t="shared" si="43"/>
        <v>-99</v>
      </c>
      <c r="B161" s="34">
        <f t="shared" si="44"/>
      </c>
      <c r="C161" s="34">
        <f t="shared" si="45"/>
      </c>
      <c r="D161" s="35">
        <f t="shared" si="46"/>
      </c>
      <c r="E161" s="35">
        <f t="shared" si="47"/>
      </c>
      <c r="F161" s="36">
        <f t="shared" si="48"/>
      </c>
      <c r="G161" s="36">
        <f t="shared" si="49"/>
      </c>
      <c r="H161" s="36" t="str">
        <f t="shared" si="51"/>
        <v> </v>
      </c>
      <c r="I161" s="36">
        <f t="shared" si="50"/>
      </c>
      <c r="S161" s="16">
        <f t="shared" si="52"/>
        <v>-1</v>
      </c>
      <c r="T161" s="13">
        <f t="shared" si="40"/>
        <v>126</v>
      </c>
      <c r="U161" s="28">
        <f t="shared" si="41"/>
        <v>-125</v>
      </c>
      <c r="V161" s="28">
        <f t="shared" si="42"/>
        <v>-125</v>
      </c>
    </row>
    <row r="162" spans="1:22" ht="12.75">
      <c r="A162" s="34">
        <f t="shared" si="43"/>
        <v>-100</v>
      </c>
      <c r="B162" s="34">
        <f t="shared" si="44"/>
      </c>
      <c r="C162" s="34">
        <f t="shared" si="45"/>
      </c>
      <c r="D162" s="35">
        <f t="shared" si="46"/>
      </c>
      <c r="E162" s="35">
        <f t="shared" si="47"/>
      </c>
      <c r="F162" s="36">
        <f t="shared" si="48"/>
      </c>
      <c r="G162" s="36">
        <f t="shared" si="49"/>
      </c>
      <c r="H162" s="36" t="str">
        <f t="shared" si="51"/>
        <v> </v>
      </c>
      <c r="I162" s="36">
        <f t="shared" si="50"/>
      </c>
      <c r="S162" s="16">
        <f t="shared" si="52"/>
        <v>-1</v>
      </c>
      <c r="T162" s="13">
        <f t="shared" si="40"/>
        <v>127</v>
      </c>
      <c r="U162" s="28">
        <f t="shared" si="41"/>
        <v>-126</v>
      </c>
      <c r="V162" s="28">
        <f t="shared" si="42"/>
        <v>-126</v>
      </c>
    </row>
    <row r="163" spans="1:22" ht="12.75">
      <c r="A163" s="34">
        <f t="shared" si="43"/>
        <v>-101</v>
      </c>
      <c r="B163" s="34">
        <f t="shared" si="44"/>
      </c>
      <c r="C163" s="34">
        <f t="shared" si="45"/>
      </c>
      <c r="D163" s="35">
        <f t="shared" si="46"/>
      </c>
      <c r="E163" s="35">
        <f t="shared" si="47"/>
      </c>
      <c r="F163" s="36">
        <f t="shared" si="48"/>
      </c>
      <c r="G163" s="36">
        <f t="shared" si="49"/>
      </c>
      <c r="H163" s="36" t="str">
        <f t="shared" si="51"/>
        <v> </v>
      </c>
      <c r="I163" s="36">
        <f t="shared" si="50"/>
      </c>
      <c r="S163" s="16">
        <f t="shared" si="52"/>
        <v>-1</v>
      </c>
      <c r="T163" s="13">
        <f t="shared" si="40"/>
        <v>128</v>
      </c>
      <c r="U163" s="28">
        <f t="shared" si="41"/>
        <v>-127</v>
      </c>
      <c r="V163" s="28">
        <f t="shared" si="42"/>
        <v>-127</v>
      </c>
    </row>
    <row r="164" spans="1:22" ht="12.75">
      <c r="A164" s="34">
        <f t="shared" si="43"/>
        <v>-102</v>
      </c>
      <c r="B164" s="34">
        <f t="shared" si="44"/>
      </c>
      <c r="C164" s="34">
        <f t="shared" si="45"/>
      </c>
      <c r="D164" s="35">
        <f t="shared" si="46"/>
      </c>
      <c r="E164" s="35">
        <f t="shared" si="47"/>
      </c>
      <c r="F164" s="36">
        <f t="shared" si="48"/>
      </c>
      <c r="G164" s="36">
        <f t="shared" si="49"/>
      </c>
      <c r="H164" s="36" t="str">
        <f t="shared" si="51"/>
        <v> </v>
      </c>
      <c r="I164" s="36">
        <f t="shared" si="50"/>
      </c>
      <c r="S164" s="16">
        <f t="shared" si="52"/>
        <v>-1</v>
      </c>
      <c r="T164" s="13">
        <f t="shared" si="40"/>
        <v>129</v>
      </c>
      <c r="U164" s="28">
        <f t="shared" si="41"/>
        <v>-128</v>
      </c>
      <c r="V164" s="28">
        <f t="shared" si="42"/>
        <v>-128</v>
      </c>
    </row>
    <row r="165" spans="1:22" ht="12.75">
      <c r="A165" s="34">
        <f t="shared" si="43"/>
        <v>-103</v>
      </c>
      <c r="B165" s="34">
        <f t="shared" si="44"/>
      </c>
      <c r="C165" s="34">
        <f t="shared" si="45"/>
      </c>
      <c r="D165" s="35">
        <f t="shared" si="46"/>
      </c>
      <c r="E165" s="35">
        <f t="shared" si="47"/>
      </c>
      <c r="F165" s="36">
        <f t="shared" si="48"/>
      </c>
      <c r="G165" s="36">
        <f t="shared" si="49"/>
      </c>
      <c r="H165" s="36" t="str">
        <f t="shared" si="51"/>
        <v> </v>
      </c>
      <c r="I165" s="36">
        <f t="shared" si="50"/>
      </c>
      <c r="S165" s="16">
        <f t="shared" si="52"/>
        <v>-1</v>
      </c>
      <c r="T165" s="13">
        <f>IF(T164&gt;=1,T164+1,IF(U165=0,1,-1))</f>
        <v>130</v>
      </c>
      <c r="U165" s="28">
        <f>U164-1</f>
        <v>-129</v>
      </c>
      <c r="V165" s="28">
        <f>V164-1</f>
        <v>-129</v>
      </c>
    </row>
    <row r="166" spans="1:22" ht="12.75">
      <c r="A166" s="34">
        <f t="shared" si="43"/>
        <v>-104</v>
      </c>
      <c r="B166" s="34">
        <f t="shared" si="44"/>
      </c>
      <c r="C166" s="34">
        <f t="shared" si="45"/>
      </c>
      <c r="D166" s="35">
        <f t="shared" si="46"/>
      </c>
      <c r="E166" s="35">
        <f t="shared" si="47"/>
      </c>
      <c r="F166" s="36">
        <f t="shared" si="48"/>
      </c>
      <c r="G166" s="36">
        <f t="shared" si="49"/>
      </c>
      <c r="H166" s="36" t="str">
        <f t="shared" si="51"/>
        <v> </v>
      </c>
      <c r="I166" s="36">
        <f t="shared" si="50"/>
      </c>
      <c r="S166" s="16">
        <f t="shared" si="52"/>
        <v>-1</v>
      </c>
      <c r="T166" s="13">
        <f aca="true" t="shared" si="53" ref="T166:T224">IF(T165&gt;=1,T165+1,IF(U166=0,1,-1))</f>
        <v>131</v>
      </c>
      <c r="U166" s="28">
        <f aca="true" t="shared" si="54" ref="U166:U224">U165-1</f>
        <v>-130</v>
      </c>
      <c r="V166" s="28">
        <f aca="true" t="shared" si="55" ref="V166:V224">V165-1</f>
        <v>-130</v>
      </c>
    </row>
    <row r="167" spans="1:22" ht="12.75">
      <c r="A167" s="34">
        <f t="shared" si="43"/>
        <v>-105</v>
      </c>
      <c r="B167" s="34">
        <f t="shared" si="44"/>
      </c>
      <c r="C167" s="34">
        <f t="shared" si="45"/>
      </c>
      <c r="D167" s="35">
        <f t="shared" si="46"/>
      </c>
      <c r="E167" s="35">
        <f t="shared" si="47"/>
      </c>
      <c r="F167" s="36">
        <f t="shared" si="48"/>
      </c>
      <c r="G167" s="36">
        <f t="shared" si="49"/>
      </c>
      <c r="H167" s="36" t="str">
        <f t="shared" si="51"/>
        <v> </v>
      </c>
      <c r="I167" s="36">
        <f t="shared" si="50"/>
      </c>
      <c r="S167" s="16">
        <f t="shared" si="52"/>
        <v>-1</v>
      </c>
      <c r="T167" s="13">
        <f t="shared" si="53"/>
        <v>132</v>
      </c>
      <c r="U167" s="28">
        <f t="shared" si="54"/>
        <v>-131</v>
      </c>
      <c r="V167" s="28">
        <f t="shared" si="55"/>
        <v>-131</v>
      </c>
    </row>
    <row r="168" spans="1:22" ht="12.75">
      <c r="A168" s="34">
        <f aca="true" t="shared" si="56" ref="A168:A199">IF(S168=0,0,IF(A167="","",IF(S168=1,A167-0.5,A167-1)))</f>
        <v>-106</v>
      </c>
      <c r="B168" s="34">
        <f t="shared" si="44"/>
      </c>
      <c r="C168" s="34">
        <f t="shared" si="45"/>
      </c>
      <c r="D168" s="35">
        <f t="shared" si="46"/>
      </c>
      <c r="E168" s="35">
        <f t="shared" si="47"/>
      </c>
      <c r="F168" s="36">
        <f t="shared" si="48"/>
      </c>
      <c r="G168" s="36">
        <f t="shared" si="49"/>
      </c>
      <c r="H168" s="36" t="str">
        <f t="shared" si="51"/>
        <v> </v>
      </c>
      <c r="I168" s="36">
        <f t="shared" si="50"/>
      </c>
      <c r="S168" s="16">
        <f t="shared" si="52"/>
        <v>-1</v>
      </c>
      <c r="T168" s="13">
        <f t="shared" si="53"/>
        <v>133</v>
      </c>
      <c r="U168" s="28">
        <f t="shared" si="54"/>
        <v>-132</v>
      </c>
      <c r="V168" s="28">
        <f t="shared" si="55"/>
        <v>-132</v>
      </c>
    </row>
    <row r="169" spans="1:22" ht="12.75">
      <c r="A169" s="34">
        <f t="shared" si="56"/>
        <v>-107</v>
      </c>
      <c r="B169" s="34">
        <f t="shared" si="44"/>
      </c>
      <c r="C169" s="34">
        <f t="shared" si="45"/>
      </c>
      <c r="D169" s="35">
        <f t="shared" si="46"/>
      </c>
      <c r="E169" s="35">
        <f t="shared" si="47"/>
      </c>
      <c r="F169" s="36">
        <f t="shared" si="48"/>
      </c>
      <c r="G169" s="36">
        <f t="shared" si="49"/>
      </c>
      <c r="H169" s="36" t="str">
        <f t="shared" si="51"/>
        <v> </v>
      </c>
      <c r="I169" s="36">
        <f t="shared" si="50"/>
      </c>
      <c r="S169" s="16">
        <f t="shared" si="52"/>
        <v>-1</v>
      </c>
      <c r="T169" s="13">
        <f t="shared" si="53"/>
        <v>134</v>
      </c>
      <c r="U169" s="28">
        <f t="shared" si="54"/>
        <v>-133</v>
      </c>
      <c r="V169" s="28">
        <f t="shared" si="55"/>
        <v>-133</v>
      </c>
    </row>
    <row r="170" spans="1:22" ht="12.75">
      <c r="A170" s="34">
        <f t="shared" si="56"/>
        <v>-108</v>
      </c>
      <c r="B170" s="34">
        <f t="shared" si="44"/>
      </c>
      <c r="C170" s="34">
        <f t="shared" si="45"/>
      </c>
      <c r="D170" s="35">
        <f t="shared" si="46"/>
      </c>
      <c r="E170" s="35">
        <f t="shared" si="47"/>
      </c>
      <c r="F170" s="36">
        <f t="shared" si="48"/>
      </c>
      <c r="G170" s="36">
        <f t="shared" si="49"/>
      </c>
      <c r="H170" s="36" t="str">
        <f t="shared" si="51"/>
        <v> </v>
      </c>
      <c r="I170" s="36">
        <f t="shared" si="50"/>
      </c>
      <c r="S170" s="16">
        <f t="shared" si="52"/>
        <v>-1</v>
      </c>
      <c r="T170" s="13">
        <f t="shared" si="53"/>
        <v>135</v>
      </c>
      <c r="U170" s="28">
        <f t="shared" si="54"/>
        <v>-134</v>
      </c>
      <c r="V170" s="28">
        <f t="shared" si="55"/>
        <v>-134</v>
      </c>
    </row>
    <row r="171" spans="1:22" ht="12.75">
      <c r="A171" s="34">
        <f t="shared" si="56"/>
        <v>-109</v>
      </c>
      <c r="B171" s="34">
        <f t="shared" si="44"/>
      </c>
      <c r="C171" s="34">
        <f t="shared" si="45"/>
      </c>
      <c r="D171" s="35">
        <f t="shared" si="46"/>
      </c>
      <c r="E171" s="35">
        <f t="shared" si="47"/>
      </c>
      <c r="F171" s="36">
        <f t="shared" si="48"/>
      </c>
      <c r="G171" s="36">
        <f t="shared" si="49"/>
      </c>
      <c r="H171" s="36" t="str">
        <f t="shared" si="51"/>
        <v> </v>
      </c>
      <c r="I171" s="36">
        <f t="shared" si="50"/>
      </c>
      <c r="S171" s="16">
        <f t="shared" si="52"/>
        <v>-1</v>
      </c>
      <c r="T171" s="13">
        <f t="shared" si="53"/>
        <v>136</v>
      </c>
      <c r="U171" s="28">
        <f t="shared" si="54"/>
        <v>-135</v>
      </c>
      <c r="V171" s="28">
        <f t="shared" si="55"/>
        <v>-135</v>
      </c>
    </row>
    <row r="172" spans="1:22" ht="12.75">
      <c r="A172" s="34">
        <f t="shared" si="56"/>
        <v>-110</v>
      </c>
      <c r="B172" s="34">
        <f t="shared" si="44"/>
      </c>
      <c r="C172" s="34">
        <f t="shared" si="45"/>
      </c>
      <c r="D172" s="35">
        <f t="shared" si="46"/>
      </c>
      <c r="E172" s="35">
        <f t="shared" si="47"/>
      </c>
      <c r="F172" s="36">
        <f t="shared" si="48"/>
      </c>
      <c r="G172" s="36">
        <f t="shared" si="49"/>
      </c>
      <c r="H172" s="36" t="str">
        <f t="shared" si="51"/>
        <v> </v>
      </c>
      <c r="I172" s="36">
        <f t="shared" si="50"/>
      </c>
      <c r="S172" s="16">
        <f t="shared" si="52"/>
        <v>-1</v>
      </c>
      <c r="T172" s="13">
        <f t="shared" si="53"/>
        <v>137</v>
      </c>
      <c r="U172" s="28">
        <f t="shared" si="54"/>
        <v>-136</v>
      </c>
      <c r="V172" s="28">
        <f t="shared" si="55"/>
        <v>-136</v>
      </c>
    </row>
    <row r="173" spans="1:22" ht="12.75">
      <c r="A173" s="34">
        <f t="shared" si="56"/>
        <v>-111</v>
      </c>
      <c r="B173" s="34">
        <f t="shared" si="44"/>
      </c>
      <c r="C173" s="34">
        <f t="shared" si="45"/>
      </c>
      <c r="D173" s="35">
        <f t="shared" si="46"/>
      </c>
      <c r="E173" s="35">
        <f t="shared" si="47"/>
      </c>
      <c r="F173" s="36">
        <f t="shared" si="48"/>
      </c>
      <c r="G173" s="36">
        <f t="shared" si="49"/>
      </c>
      <c r="H173" s="36" t="str">
        <f t="shared" si="51"/>
        <v> </v>
      </c>
      <c r="I173" s="36">
        <f t="shared" si="50"/>
      </c>
      <c r="S173" s="16">
        <f t="shared" si="52"/>
        <v>-1</v>
      </c>
      <c r="T173" s="13">
        <f t="shared" si="53"/>
        <v>138</v>
      </c>
      <c r="U173" s="28">
        <f t="shared" si="54"/>
        <v>-137</v>
      </c>
      <c r="V173" s="28">
        <f t="shared" si="55"/>
        <v>-137</v>
      </c>
    </row>
    <row r="174" spans="1:22" ht="12.75">
      <c r="A174" s="34">
        <f t="shared" si="56"/>
        <v>-112</v>
      </c>
      <c r="B174" s="34">
        <f t="shared" si="44"/>
      </c>
      <c r="C174" s="34">
        <f t="shared" si="45"/>
      </c>
      <c r="D174" s="35">
        <f t="shared" si="46"/>
      </c>
      <c r="E174" s="35">
        <f t="shared" si="47"/>
      </c>
      <c r="F174" s="36">
        <f t="shared" si="48"/>
      </c>
      <c r="G174" s="36">
        <f t="shared" si="49"/>
      </c>
      <c r="H174" s="36" t="str">
        <f t="shared" si="51"/>
        <v> </v>
      </c>
      <c r="I174" s="36">
        <f t="shared" si="50"/>
      </c>
      <c r="S174" s="16">
        <f t="shared" si="52"/>
        <v>-1</v>
      </c>
      <c r="T174" s="13">
        <f t="shared" si="53"/>
        <v>139</v>
      </c>
      <c r="U174" s="28">
        <f t="shared" si="54"/>
        <v>-138</v>
      </c>
      <c r="V174" s="28">
        <f t="shared" si="55"/>
        <v>-138</v>
      </c>
    </row>
    <row r="175" spans="1:22" ht="12.75">
      <c r="A175" s="34">
        <f t="shared" si="56"/>
        <v>-113</v>
      </c>
      <c r="B175" s="34">
        <f t="shared" si="44"/>
      </c>
      <c r="C175" s="34">
        <f t="shared" si="45"/>
      </c>
      <c r="D175" s="35">
        <f t="shared" si="46"/>
      </c>
      <c r="E175" s="35">
        <f t="shared" si="47"/>
      </c>
      <c r="F175" s="36">
        <f t="shared" si="48"/>
      </c>
      <c r="G175" s="36">
        <f t="shared" si="49"/>
      </c>
      <c r="H175" s="36" t="str">
        <f t="shared" si="51"/>
        <v> </v>
      </c>
      <c r="I175" s="36">
        <f t="shared" si="50"/>
      </c>
      <c r="S175" s="16">
        <f t="shared" si="52"/>
        <v>-1</v>
      </c>
      <c r="T175" s="13">
        <f t="shared" si="53"/>
        <v>140</v>
      </c>
      <c r="U175" s="28">
        <f t="shared" si="54"/>
        <v>-139</v>
      </c>
      <c r="V175" s="28">
        <f t="shared" si="55"/>
        <v>-139</v>
      </c>
    </row>
    <row r="176" spans="1:22" ht="12.75">
      <c r="A176" s="34">
        <f t="shared" si="56"/>
        <v>-114</v>
      </c>
      <c r="B176" s="34">
        <f t="shared" si="44"/>
      </c>
      <c r="C176" s="34">
        <f t="shared" si="45"/>
      </c>
      <c r="D176" s="35">
        <f t="shared" si="46"/>
      </c>
      <c r="E176" s="35">
        <f t="shared" si="47"/>
      </c>
      <c r="F176" s="36">
        <f t="shared" si="48"/>
      </c>
      <c r="G176" s="36">
        <f t="shared" si="49"/>
      </c>
      <c r="H176" s="36" t="str">
        <f t="shared" si="51"/>
        <v> </v>
      </c>
      <c r="I176" s="36">
        <f t="shared" si="50"/>
      </c>
      <c r="S176" s="16">
        <f t="shared" si="52"/>
        <v>-1</v>
      </c>
      <c r="T176" s="13">
        <f t="shared" si="53"/>
        <v>141</v>
      </c>
      <c r="U176" s="28">
        <f t="shared" si="54"/>
        <v>-140</v>
      </c>
      <c r="V176" s="28">
        <f t="shared" si="55"/>
        <v>-140</v>
      </c>
    </row>
    <row r="177" spans="1:22" ht="12.75">
      <c r="A177" s="34">
        <f t="shared" si="56"/>
        <v>-115</v>
      </c>
      <c r="B177" s="34">
        <f t="shared" si="44"/>
      </c>
      <c r="C177" s="34">
        <f t="shared" si="45"/>
      </c>
      <c r="D177" s="35">
        <f t="shared" si="46"/>
      </c>
      <c r="E177" s="35">
        <f t="shared" si="47"/>
      </c>
      <c r="F177" s="36">
        <f t="shared" si="48"/>
      </c>
      <c r="G177" s="36">
        <f t="shared" si="49"/>
      </c>
      <c r="H177" s="36" t="str">
        <f t="shared" si="51"/>
        <v> </v>
      </c>
      <c r="I177" s="36">
        <f t="shared" si="50"/>
      </c>
      <c r="S177" s="16">
        <f t="shared" si="52"/>
        <v>-1</v>
      </c>
      <c r="T177" s="13">
        <f t="shared" si="53"/>
        <v>142</v>
      </c>
      <c r="U177" s="28">
        <f t="shared" si="54"/>
        <v>-141</v>
      </c>
      <c r="V177" s="28">
        <f t="shared" si="55"/>
        <v>-141</v>
      </c>
    </row>
    <row r="178" spans="1:22" ht="12.75">
      <c r="A178" s="34">
        <f t="shared" si="56"/>
        <v>-116</v>
      </c>
      <c r="B178" s="34">
        <f t="shared" si="44"/>
      </c>
      <c r="C178" s="34">
        <f t="shared" si="45"/>
      </c>
      <c r="D178" s="35">
        <f t="shared" si="46"/>
      </c>
      <c r="E178" s="35">
        <f t="shared" si="47"/>
      </c>
      <c r="F178" s="36">
        <f t="shared" si="48"/>
      </c>
      <c r="G178" s="36">
        <f t="shared" si="49"/>
      </c>
      <c r="H178" s="36" t="str">
        <f t="shared" si="51"/>
        <v> </v>
      </c>
      <c r="I178" s="36">
        <f t="shared" si="50"/>
      </c>
      <c r="S178" s="16">
        <f t="shared" si="52"/>
        <v>-1</v>
      </c>
      <c r="T178" s="13">
        <f t="shared" si="53"/>
        <v>143</v>
      </c>
      <c r="U178" s="28">
        <f t="shared" si="54"/>
        <v>-142</v>
      </c>
      <c r="V178" s="28">
        <f t="shared" si="55"/>
        <v>-142</v>
      </c>
    </row>
    <row r="179" spans="1:22" ht="12.75">
      <c r="A179" s="34">
        <f t="shared" si="56"/>
        <v>-117</v>
      </c>
      <c r="B179" s="34">
        <f t="shared" si="44"/>
      </c>
      <c r="C179" s="34">
        <f t="shared" si="45"/>
      </c>
      <c r="D179" s="35">
        <f t="shared" si="46"/>
      </c>
      <c r="E179" s="35">
        <f t="shared" si="47"/>
      </c>
      <c r="F179" s="36">
        <f t="shared" si="48"/>
      </c>
      <c r="G179" s="36">
        <f t="shared" si="49"/>
      </c>
      <c r="H179" s="36" t="str">
        <f t="shared" si="51"/>
        <v> </v>
      </c>
      <c r="I179" s="36">
        <f t="shared" si="50"/>
      </c>
      <c r="S179" s="16">
        <f t="shared" si="52"/>
        <v>-1</v>
      </c>
      <c r="T179" s="13">
        <f t="shared" si="53"/>
        <v>144</v>
      </c>
      <c r="U179" s="28">
        <f t="shared" si="54"/>
        <v>-143</v>
      </c>
      <c r="V179" s="28">
        <f t="shared" si="55"/>
        <v>-143</v>
      </c>
    </row>
    <row r="180" spans="1:22" ht="12.75">
      <c r="A180" s="34">
        <f t="shared" si="56"/>
        <v>-118</v>
      </c>
      <c r="B180" s="34">
        <f t="shared" si="44"/>
      </c>
      <c r="C180" s="34">
        <f t="shared" si="45"/>
      </c>
      <c r="D180" s="35">
        <f t="shared" si="46"/>
      </c>
      <c r="E180" s="35">
        <f t="shared" si="47"/>
      </c>
      <c r="F180" s="36">
        <f t="shared" si="48"/>
      </c>
      <c r="G180" s="36">
        <f t="shared" si="49"/>
      </c>
      <c r="H180" s="36" t="str">
        <f t="shared" si="51"/>
        <v> </v>
      </c>
      <c r="I180" s="36">
        <f t="shared" si="50"/>
      </c>
      <c r="S180" s="16">
        <f t="shared" si="52"/>
        <v>-1</v>
      </c>
      <c r="T180" s="13">
        <f t="shared" si="53"/>
        <v>145</v>
      </c>
      <c r="U180" s="28">
        <f t="shared" si="54"/>
        <v>-144</v>
      </c>
      <c r="V180" s="28">
        <f t="shared" si="55"/>
        <v>-144</v>
      </c>
    </row>
    <row r="181" spans="1:22" ht="12.75">
      <c r="A181" s="34">
        <f t="shared" si="56"/>
        <v>-119</v>
      </c>
      <c r="B181" s="34">
        <f t="shared" si="44"/>
      </c>
      <c r="C181" s="34">
        <f t="shared" si="45"/>
      </c>
      <c r="D181" s="35">
        <f t="shared" si="46"/>
      </c>
      <c r="E181" s="35">
        <f t="shared" si="47"/>
      </c>
      <c r="F181" s="36">
        <f t="shared" si="48"/>
      </c>
      <c r="G181" s="36">
        <f t="shared" si="49"/>
      </c>
      <c r="H181" s="36" t="str">
        <f t="shared" si="51"/>
        <v> </v>
      </c>
      <c r="I181" s="36">
        <f t="shared" si="50"/>
      </c>
      <c r="S181" s="16">
        <f t="shared" si="52"/>
        <v>-1</v>
      </c>
      <c r="T181" s="13">
        <f t="shared" si="53"/>
        <v>146</v>
      </c>
      <c r="U181" s="28">
        <f t="shared" si="54"/>
        <v>-145</v>
      </c>
      <c r="V181" s="28">
        <f t="shared" si="55"/>
        <v>-145</v>
      </c>
    </row>
    <row r="182" spans="1:22" ht="12.75">
      <c r="A182" s="34">
        <f t="shared" si="56"/>
        <v>-120</v>
      </c>
      <c r="B182" s="34">
        <f t="shared" si="44"/>
      </c>
      <c r="C182" s="34">
        <f t="shared" si="45"/>
      </c>
      <c r="D182" s="35">
        <f t="shared" si="46"/>
      </c>
      <c r="E182" s="35">
        <f t="shared" si="47"/>
      </c>
      <c r="F182" s="36">
        <f t="shared" si="48"/>
      </c>
      <c r="G182" s="36">
        <f t="shared" si="49"/>
      </c>
      <c r="H182" s="36" t="str">
        <f t="shared" si="51"/>
        <v> </v>
      </c>
      <c r="I182" s="36">
        <f t="shared" si="50"/>
      </c>
      <c r="S182" s="16">
        <f t="shared" si="52"/>
        <v>-1</v>
      </c>
      <c r="T182" s="13">
        <f t="shared" si="53"/>
        <v>147</v>
      </c>
      <c r="U182" s="28">
        <f t="shared" si="54"/>
        <v>-146</v>
      </c>
      <c r="V182" s="28">
        <f t="shared" si="55"/>
        <v>-146</v>
      </c>
    </row>
    <row r="183" spans="1:22" ht="12.75">
      <c r="A183" s="34">
        <f t="shared" si="56"/>
        <v>-121</v>
      </c>
      <c r="B183" s="34">
        <f t="shared" si="44"/>
      </c>
      <c r="C183" s="34">
        <f t="shared" si="45"/>
      </c>
      <c r="D183" s="43">
        <f t="shared" si="46"/>
      </c>
      <c r="E183" s="43">
        <f t="shared" si="47"/>
      </c>
      <c r="F183" s="44">
        <f t="shared" si="48"/>
      </c>
      <c r="G183" s="44">
        <f aca="true" t="shared" si="57" ref="G183:G214">IF(A183&lt;=0,"",D183+F183+E183)</f>
      </c>
      <c r="H183" s="44" t="str">
        <f aca="true" t="shared" si="58" ref="H183:H214">IF(A183&lt;=0," ",IF(A183=1,F183,G183+H184))</f>
        <v> </v>
      </c>
      <c r="I183" s="44">
        <f t="shared" si="50"/>
      </c>
      <c r="S183" s="16">
        <f t="shared" si="52"/>
        <v>-1</v>
      </c>
      <c r="T183" s="13">
        <f t="shared" si="53"/>
        <v>148</v>
      </c>
      <c r="U183" s="28">
        <f t="shared" si="54"/>
        <v>-147</v>
      </c>
      <c r="V183" s="28">
        <f t="shared" si="55"/>
        <v>-147</v>
      </c>
    </row>
    <row r="184" spans="1:22" ht="12.75">
      <c r="A184" s="34">
        <f t="shared" si="56"/>
        <v>-122</v>
      </c>
      <c r="B184" s="34">
        <f t="shared" si="44"/>
      </c>
      <c r="C184" s="34">
        <f t="shared" si="45"/>
      </c>
      <c r="D184" s="43">
        <f t="shared" si="46"/>
      </c>
      <c r="E184" s="43">
        <f t="shared" si="47"/>
      </c>
      <c r="F184" s="44">
        <f t="shared" si="48"/>
      </c>
      <c r="G184" s="44">
        <f t="shared" si="57"/>
      </c>
      <c r="H184" s="44" t="str">
        <f t="shared" si="58"/>
        <v> </v>
      </c>
      <c r="I184" s="44">
        <f t="shared" si="50"/>
      </c>
      <c r="S184" s="16">
        <f t="shared" si="52"/>
        <v>-1</v>
      </c>
      <c r="T184" s="13">
        <f t="shared" si="53"/>
        <v>149</v>
      </c>
      <c r="U184" s="28">
        <f t="shared" si="54"/>
        <v>-148</v>
      </c>
      <c r="V184" s="28">
        <f t="shared" si="55"/>
        <v>-148</v>
      </c>
    </row>
    <row r="185" spans="1:22" ht="12.75">
      <c r="A185" s="34">
        <f t="shared" si="56"/>
        <v>-123</v>
      </c>
      <c r="B185" s="34">
        <f t="shared" si="44"/>
      </c>
      <c r="C185" s="34">
        <f t="shared" si="45"/>
      </c>
      <c r="D185" s="43">
        <f t="shared" si="46"/>
      </c>
      <c r="E185" s="43">
        <f t="shared" si="47"/>
      </c>
      <c r="F185" s="44">
        <f t="shared" si="48"/>
      </c>
      <c r="G185" s="44">
        <f t="shared" si="57"/>
      </c>
      <c r="H185" s="44" t="str">
        <f t="shared" si="58"/>
        <v> </v>
      </c>
      <c r="I185" s="44">
        <f t="shared" si="50"/>
      </c>
      <c r="S185" s="16">
        <f t="shared" si="52"/>
        <v>-1</v>
      </c>
      <c r="T185" s="13">
        <f t="shared" si="53"/>
        <v>150</v>
      </c>
      <c r="U185" s="28">
        <f t="shared" si="54"/>
        <v>-149</v>
      </c>
      <c r="V185" s="28">
        <f t="shared" si="55"/>
        <v>-149</v>
      </c>
    </row>
    <row r="186" spans="1:22" ht="12.75">
      <c r="A186" s="34">
        <f t="shared" si="56"/>
        <v>-124</v>
      </c>
      <c r="B186" s="34">
        <f t="shared" si="44"/>
      </c>
      <c r="C186" s="34">
        <f t="shared" si="45"/>
      </c>
      <c r="D186" s="43">
        <f t="shared" si="46"/>
      </c>
      <c r="E186" s="43">
        <f t="shared" si="47"/>
      </c>
      <c r="F186" s="44">
        <f t="shared" si="48"/>
      </c>
      <c r="G186" s="44">
        <f t="shared" si="57"/>
      </c>
      <c r="H186" s="44" t="str">
        <f t="shared" si="58"/>
        <v> </v>
      </c>
      <c r="I186" s="44">
        <f t="shared" si="50"/>
      </c>
      <c r="S186" s="16">
        <f t="shared" si="52"/>
        <v>-1</v>
      </c>
      <c r="T186" s="13">
        <f t="shared" si="53"/>
        <v>151</v>
      </c>
      <c r="U186" s="28">
        <f t="shared" si="54"/>
        <v>-150</v>
      </c>
      <c r="V186" s="28">
        <f t="shared" si="55"/>
        <v>-150</v>
      </c>
    </row>
    <row r="187" spans="1:22" ht="12.75">
      <c r="A187" s="34">
        <f t="shared" si="56"/>
        <v>-125</v>
      </c>
      <c r="B187" s="34">
        <f t="shared" si="44"/>
      </c>
      <c r="C187" s="34">
        <f t="shared" si="45"/>
      </c>
      <c r="D187" s="43">
        <f t="shared" si="46"/>
      </c>
      <c r="E187" s="43">
        <f t="shared" si="47"/>
      </c>
      <c r="F187" s="44">
        <f t="shared" si="48"/>
      </c>
      <c r="G187" s="44">
        <f t="shared" si="57"/>
      </c>
      <c r="H187" s="44" t="str">
        <f t="shared" si="58"/>
        <v> </v>
      </c>
      <c r="I187" s="44">
        <f t="shared" si="50"/>
      </c>
      <c r="S187" s="16">
        <f t="shared" si="52"/>
        <v>-1</v>
      </c>
      <c r="T187" s="13">
        <f t="shared" si="53"/>
        <v>152</v>
      </c>
      <c r="U187" s="28">
        <f t="shared" si="54"/>
        <v>-151</v>
      </c>
      <c r="V187" s="28">
        <f t="shared" si="55"/>
        <v>-151</v>
      </c>
    </row>
    <row r="188" spans="1:22" ht="12.75">
      <c r="A188" s="34">
        <f t="shared" si="56"/>
        <v>-126</v>
      </c>
      <c r="B188" s="34">
        <f t="shared" si="44"/>
      </c>
      <c r="C188" s="34">
        <f t="shared" si="45"/>
      </c>
      <c r="D188" s="43">
        <f t="shared" si="46"/>
      </c>
      <c r="E188" s="43">
        <f t="shared" si="47"/>
      </c>
      <c r="F188" s="44">
        <f t="shared" si="48"/>
      </c>
      <c r="G188" s="44">
        <f t="shared" si="57"/>
      </c>
      <c r="H188" s="44" t="str">
        <f t="shared" si="58"/>
        <v> </v>
      </c>
      <c r="I188" s="44">
        <f t="shared" si="50"/>
      </c>
      <c r="S188" s="16">
        <f t="shared" si="52"/>
        <v>-1</v>
      </c>
      <c r="T188" s="13">
        <f t="shared" si="53"/>
        <v>153</v>
      </c>
      <c r="U188" s="28">
        <f t="shared" si="54"/>
        <v>-152</v>
      </c>
      <c r="V188" s="28">
        <f t="shared" si="55"/>
        <v>-152</v>
      </c>
    </row>
    <row r="189" spans="1:22" ht="12.75">
      <c r="A189" s="34">
        <f t="shared" si="56"/>
        <v>-127</v>
      </c>
      <c r="B189" s="34">
        <f aca="true" t="shared" si="59" ref="B189:B220">IF(A189&lt;=0,"",IF(S190&gt;=1,LOOKUP(S190,Y$35:Y$55,X$35:X$55),0))</f>
      </c>
      <c r="C189" s="34">
        <f aca="true" t="shared" si="60" ref="C189:C224">IF(A189&lt;=0,"",IF(S190&gt;=10,LOOKUP(S190,Y$44:Y$55,Z$44:Z$55),0))</f>
      </c>
      <c r="D189" s="43">
        <f aca="true" t="shared" si="61" ref="D189:D224">IF(A189&lt;=0,"",B189*$O$42)</f>
      </c>
      <c r="E189" s="43">
        <f aca="true" t="shared" si="62" ref="E189:E224">IF(A189&lt;=0,"",C189*$O$43)</f>
      </c>
      <c r="F189" s="44">
        <f aca="true" t="shared" si="63" ref="F189:F220">IF(A189&lt;=0,"",IF(B189=0.0001,((E$22*0.5/12)-D189)*P$50,((E$22*1/12)-D189)*P$50))</f>
      </c>
      <c r="G189" s="44">
        <f t="shared" si="57"/>
      </c>
      <c r="H189" s="44" t="str">
        <f t="shared" si="58"/>
        <v> </v>
      </c>
      <c r="I189" s="44">
        <f t="shared" si="50"/>
      </c>
      <c r="S189" s="16">
        <f t="shared" si="52"/>
        <v>-1</v>
      </c>
      <c r="T189" s="13">
        <f t="shared" si="53"/>
        <v>154</v>
      </c>
      <c r="U189" s="28">
        <f t="shared" si="54"/>
        <v>-153</v>
      </c>
      <c r="V189" s="28">
        <f t="shared" si="55"/>
        <v>-153</v>
      </c>
    </row>
    <row r="190" spans="1:22" ht="12.75">
      <c r="A190" s="34">
        <f t="shared" si="56"/>
        <v>-128</v>
      </c>
      <c r="B190" s="34">
        <f t="shared" si="59"/>
      </c>
      <c r="C190" s="34">
        <f t="shared" si="60"/>
      </c>
      <c r="D190" s="43">
        <f t="shared" si="61"/>
      </c>
      <c r="E190" s="43">
        <f t="shared" si="62"/>
      </c>
      <c r="F190" s="44">
        <f t="shared" si="63"/>
      </c>
      <c r="G190" s="44">
        <f t="shared" si="57"/>
      </c>
      <c r="H190" s="44" t="str">
        <f t="shared" si="58"/>
        <v> </v>
      </c>
      <c r="I190" s="44">
        <f t="shared" si="50"/>
      </c>
      <c r="S190" s="16">
        <f t="shared" si="52"/>
        <v>-1</v>
      </c>
      <c r="T190" s="13">
        <f t="shared" si="53"/>
        <v>155</v>
      </c>
      <c r="U190" s="28">
        <f t="shared" si="54"/>
        <v>-154</v>
      </c>
      <c r="V190" s="28">
        <f t="shared" si="55"/>
        <v>-154</v>
      </c>
    </row>
    <row r="191" spans="1:22" ht="12.75">
      <c r="A191" s="34">
        <f t="shared" si="56"/>
        <v>-129</v>
      </c>
      <c r="B191" s="34">
        <f t="shared" si="59"/>
      </c>
      <c r="C191" s="34">
        <f t="shared" si="60"/>
      </c>
      <c r="D191" s="43">
        <f t="shared" si="61"/>
      </c>
      <c r="E191" s="43">
        <f t="shared" si="62"/>
      </c>
      <c r="F191" s="44">
        <f t="shared" si="63"/>
      </c>
      <c r="G191" s="44">
        <f t="shared" si="57"/>
      </c>
      <c r="H191" s="44" t="str">
        <f t="shared" si="58"/>
        <v> </v>
      </c>
      <c r="I191" s="44">
        <f t="shared" si="50"/>
      </c>
      <c r="S191" s="16">
        <f t="shared" si="52"/>
        <v>-1</v>
      </c>
      <c r="T191" s="13">
        <f t="shared" si="53"/>
        <v>156</v>
      </c>
      <c r="U191" s="28">
        <f t="shared" si="54"/>
        <v>-155</v>
      </c>
      <c r="V191" s="28">
        <f t="shared" si="55"/>
        <v>-155</v>
      </c>
    </row>
    <row r="192" spans="1:22" ht="12.75">
      <c r="A192" s="34">
        <f t="shared" si="56"/>
        <v>-130</v>
      </c>
      <c r="B192" s="34">
        <f t="shared" si="59"/>
      </c>
      <c r="C192" s="34">
        <f t="shared" si="60"/>
      </c>
      <c r="D192" s="43">
        <f t="shared" si="61"/>
      </c>
      <c r="E192" s="43">
        <f t="shared" si="62"/>
      </c>
      <c r="F192" s="44">
        <f t="shared" si="63"/>
      </c>
      <c r="G192" s="44">
        <f t="shared" si="57"/>
      </c>
      <c r="H192" s="44" t="str">
        <f t="shared" si="58"/>
        <v> </v>
      </c>
      <c r="I192" s="44">
        <f t="shared" si="50"/>
      </c>
      <c r="S192" s="16">
        <f t="shared" si="52"/>
        <v>-1</v>
      </c>
      <c r="T192" s="13">
        <f t="shared" si="53"/>
        <v>157</v>
      </c>
      <c r="U192" s="28">
        <f t="shared" si="54"/>
        <v>-156</v>
      </c>
      <c r="V192" s="28">
        <f t="shared" si="55"/>
        <v>-156</v>
      </c>
    </row>
    <row r="193" spans="1:22" ht="12.75">
      <c r="A193" s="34">
        <f t="shared" si="56"/>
        <v>-131</v>
      </c>
      <c r="B193" s="34">
        <f t="shared" si="59"/>
      </c>
      <c r="C193" s="34">
        <f t="shared" si="60"/>
      </c>
      <c r="D193" s="43">
        <f t="shared" si="61"/>
      </c>
      <c r="E193" s="43">
        <f t="shared" si="62"/>
      </c>
      <c r="F193" s="44">
        <f t="shared" si="63"/>
      </c>
      <c r="G193" s="44">
        <f t="shared" si="57"/>
      </c>
      <c r="H193" s="44" t="str">
        <f t="shared" si="58"/>
        <v> </v>
      </c>
      <c r="I193" s="44">
        <f t="shared" si="50"/>
      </c>
      <c r="S193" s="16">
        <f t="shared" si="52"/>
        <v>-1</v>
      </c>
      <c r="T193" s="13">
        <f t="shared" si="53"/>
        <v>158</v>
      </c>
      <c r="U193" s="28">
        <f t="shared" si="54"/>
        <v>-157</v>
      </c>
      <c r="V193" s="28">
        <f t="shared" si="55"/>
        <v>-157</v>
      </c>
    </row>
    <row r="194" spans="1:22" ht="12.75">
      <c r="A194" s="34">
        <f t="shared" si="56"/>
        <v>-132</v>
      </c>
      <c r="B194" s="34">
        <f t="shared" si="59"/>
      </c>
      <c r="C194" s="34">
        <f t="shared" si="60"/>
      </c>
      <c r="D194" s="43">
        <f t="shared" si="61"/>
      </c>
      <c r="E194" s="43">
        <f t="shared" si="62"/>
      </c>
      <c r="F194" s="44">
        <f t="shared" si="63"/>
      </c>
      <c r="G194" s="44">
        <f t="shared" si="57"/>
      </c>
      <c r="H194" s="44" t="str">
        <f t="shared" si="58"/>
        <v> </v>
      </c>
      <c r="I194" s="44">
        <f t="shared" si="50"/>
      </c>
      <c r="S194" s="16">
        <f t="shared" si="52"/>
        <v>-1</v>
      </c>
      <c r="T194" s="13">
        <f t="shared" si="53"/>
        <v>159</v>
      </c>
      <c r="U194" s="28">
        <f t="shared" si="54"/>
        <v>-158</v>
      </c>
      <c r="V194" s="28">
        <f t="shared" si="55"/>
        <v>-158</v>
      </c>
    </row>
    <row r="195" spans="1:22" ht="12.75">
      <c r="A195" s="34">
        <f t="shared" si="56"/>
        <v>-133</v>
      </c>
      <c r="B195" s="34">
        <f t="shared" si="59"/>
      </c>
      <c r="C195" s="34">
        <f t="shared" si="60"/>
      </c>
      <c r="D195" s="43">
        <f t="shared" si="61"/>
      </c>
      <c r="E195" s="43">
        <f t="shared" si="62"/>
      </c>
      <c r="F195" s="44">
        <f t="shared" si="63"/>
      </c>
      <c r="G195" s="44">
        <f t="shared" si="57"/>
      </c>
      <c r="H195" s="44" t="str">
        <f t="shared" si="58"/>
        <v> </v>
      </c>
      <c r="I195" s="44">
        <f t="shared" si="50"/>
      </c>
      <c r="S195" s="16">
        <f t="shared" si="52"/>
        <v>-1</v>
      </c>
      <c r="T195" s="13">
        <f t="shared" si="53"/>
        <v>160</v>
      </c>
      <c r="U195" s="28">
        <f t="shared" si="54"/>
        <v>-159</v>
      </c>
      <c r="V195" s="28">
        <f t="shared" si="55"/>
        <v>-159</v>
      </c>
    </row>
    <row r="196" spans="1:22" ht="12.75">
      <c r="A196" s="34">
        <f t="shared" si="56"/>
        <v>-134</v>
      </c>
      <c r="B196" s="34">
        <f t="shared" si="59"/>
      </c>
      <c r="C196" s="34">
        <f t="shared" si="60"/>
      </c>
      <c r="D196" s="43">
        <f t="shared" si="61"/>
      </c>
      <c r="E196" s="43">
        <f t="shared" si="62"/>
      </c>
      <c r="F196" s="44">
        <f t="shared" si="63"/>
      </c>
      <c r="G196" s="44">
        <f t="shared" si="57"/>
      </c>
      <c r="H196" s="44" t="str">
        <f t="shared" si="58"/>
        <v> </v>
      </c>
      <c r="I196" s="44">
        <f t="shared" si="50"/>
      </c>
      <c r="S196" s="16">
        <f t="shared" si="52"/>
        <v>-1</v>
      </c>
      <c r="T196" s="13">
        <f t="shared" si="53"/>
        <v>161</v>
      </c>
      <c r="U196" s="28">
        <f t="shared" si="54"/>
        <v>-160</v>
      </c>
      <c r="V196" s="28">
        <f t="shared" si="55"/>
        <v>-160</v>
      </c>
    </row>
    <row r="197" spans="1:22" ht="12.75">
      <c r="A197" s="34">
        <f t="shared" si="56"/>
        <v>-135</v>
      </c>
      <c r="B197" s="34">
        <f t="shared" si="59"/>
      </c>
      <c r="C197" s="34">
        <f t="shared" si="60"/>
      </c>
      <c r="D197" s="43">
        <f t="shared" si="61"/>
      </c>
      <c r="E197" s="43">
        <f t="shared" si="62"/>
      </c>
      <c r="F197" s="44">
        <f t="shared" si="63"/>
      </c>
      <c r="G197" s="44">
        <f t="shared" si="57"/>
      </c>
      <c r="H197" s="44" t="str">
        <f t="shared" si="58"/>
        <v> </v>
      </c>
      <c r="I197" s="44">
        <f t="shared" si="50"/>
      </c>
      <c r="S197" s="16">
        <f t="shared" si="52"/>
        <v>-1</v>
      </c>
      <c r="T197" s="13">
        <f t="shared" si="53"/>
        <v>162</v>
      </c>
      <c r="U197" s="28">
        <f t="shared" si="54"/>
        <v>-161</v>
      </c>
      <c r="V197" s="28">
        <f t="shared" si="55"/>
        <v>-161</v>
      </c>
    </row>
    <row r="198" spans="1:22" ht="12.75">
      <c r="A198" s="34">
        <f t="shared" si="56"/>
        <v>-136</v>
      </c>
      <c r="B198" s="34">
        <f t="shared" si="59"/>
      </c>
      <c r="C198" s="34">
        <f t="shared" si="60"/>
      </c>
      <c r="D198" s="43">
        <f t="shared" si="61"/>
      </c>
      <c r="E198" s="43">
        <f t="shared" si="62"/>
      </c>
      <c r="F198" s="44">
        <f t="shared" si="63"/>
      </c>
      <c r="G198" s="44">
        <f t="shared" si="57"/>
      </c>
      <c r="H198" s="44" t="str">
        <f t="shared" si="58"/>
        <v> </v>
      </c>
      <c r="I198" s="44">
        <f t="shared" si="50"/>
      </c>
      <c r="S198" s="16">
        <f t="shared" si="52"/>
        <v>-1</v>
      </c>
      <c r="T198" s="13">
        <f t="shared" si="53"/>
        <v>163</v>
      </c>
      <c r="U198" s="28">
        <f t="shared" si="54"/>
        <v>-162</v>
      </c>
      <c r="V198" s="28">
        <f t="shared" si="55"/>
        <v>-162</v>
      </c>
    </row>
    <row r="199" spans="1:22" ht="12.75">
      <c r="A199" s="34">
        <f t="shared" si="56"/>
        <v>-137</v>
      </c>
      <c r="B199" s="34">
        <f t="shared" si="59"/>
      </c>
      <c r="C199" s="34">
        <f t="shared" si="60"/>
      </c>
      <c r="D199" s="43">
        <f t="shared" si="61"/>
      </c>
      <c r="E199" s="43">
        <f t="shared" si="62"/>
      </c>
      <c r="F199" s="44">
        <f t="shared" si="63"/>
      </c>
      <c r="G199" s="44">
        <f t="shared" si="57"/>
      </c>
      <c r="H199" s="44" t="str">
        <f t="shared" si="58"/>
        <v> </v>
      </c>
      <c r="I199" s="44">
        <f t="shared" si="50"/>
      </c>
      <c r="S199" s="16">
        <f t="shared" si="52"/>
        <v>-1</v>
      </c>
      <c r="T199" s="13">
        <f t="shared" si="53"/>
        <v>164</v>
      </c>
      <c r="U199" s="28">
        <f t="shared" si="54"/>
        <v>-163</v>
      </c>
      <c r="V199" s="28">
        <f t="shared" si="55"/>
        <v>-163</v>
      </c>
    </row>
    <row r="200" spans="1:22" ht="12.75">
      <c r="A200" s="34">
        <f aca="true" t="shared" si="64" ref="A200:A224">IF(S200=0,0,IF(A199="","",IF(S200=1,A199-0.5,A199-1)))</f>
        <v>-138</v>
      </c>
      <c r="B200" s="34">
        <f t="shared" si="59"/>
      </c>
      <c r="C200" s="34">
        <f t="shared" si="60"/>
      </c>
      <c r="D200" s="43">
        <f t="shared" si="61"/>
      </c>
      <c r="E200" s="43">
        <f t="shared" si="62"/>
      </c>
      <c r="F200" s="44">
        <f t="shared" si="63"/>
      </c>
      <c r="G200" s="44">
        <f t="shared" si="57"/>
      </c>
      <c r="H200" s="44" t="str">
        <f t="shared" si="58"/>
        <v> </v>
      </c>
      <c r="I200" s="44">
        <f t="shared" si="50"/>
      </c>
      <c r="S200" s="16">
        <f t="shared" si="52"/>
        <v>-1</v>
      </c>
      <c r="T200" s="13">
        <f t="shared" si="53"/>
        <v>165</v>
      </c>
      <c r="U200" s="28">
        <f t="shared" si="54"/>
        <v>-164</v>
      </c>
      <c r="V200" s="28">
        <f t="shared" si="55"/>
        <v>-164</v>
      </c>
    </row>
    <row r="201" spans="1:22" ht="12.75">
      <c r="A201" s="34">
        <f t="shared" si="64"/>
        <v>-139</v>
      </c>
      <c r="B201" s="34">
        <f t="shared" si="59"/>
      </c>
      <c r="C201" s="34">
        <f t="shared" si="60"/>
      </c>
      <c r="D201" s="43">
        <f t="shared" si="61"/>
      </c>
      <c r="E201" s="43">
        <f t="shared" si="62"/>
      </c>
      <c r="F201" s="44">
        <f t="shared" si="63"/>
      </c>
      <c r="G201" s="44">
        <f t="shared" si="57"/>
      </c>
      <c r="H201" s="44" t="str">
        <f t="shared" si="58"/>
        <v> </v>
      </c>
      <c r="I201" s="44">
        <f t="shared" si="50"/>
      </c>
      <c r="S201" s="16">
        <f t="shared" si="52"/>
        <v>-1</v>
      </c>
      <c r="T201" s="13">
        <f t="shared" si="53"/>
        <v>166</v>
      </c>
      <c r="U201" s="28">
        <f t="shared" si="54"/>
        <v>-165</v>
      </c>
      <c r="V201" s="28">
        <f t="shared" si="55"/>
        <v>-165</v>
      </c>
    </row>
    <row r="202" spans="1:22" ht="12.75">
      <c r="A202" s="34">
        <f t="shared" si="64"/>
        <v>-140</v>
      </c>
      <c r="B202" s="34">
        <f t="shared" si="59"/>
      </c>
      <c r="C202" s="34">
        <f t="shared" si="60"/>
      </c>
      <c r="D202" s="43">
        <f t="shared" si="61"/>
      </c>
      <c r="E202" s="43">
        <f t="shared" si="62"/>
      </c>
      <c r="F202" s="44">
        <f t="shared" si="63"/>
      </c>
      <c r="G202" s="44">
        <f t="shared" si="57"/>
      </c>
      <c r="H202" s="44" t="str">
        <f t="shared" si="58"/>
        <v> </v>
      </c>
      <c r="I202" s="44">
        <f t="shared" si="50"/>
      </c>
      <c r="S202" s="16">
        <f t="shared" si="52"/>
        <v>-1</v>
      </c>
      <c r="T202" s="13">
        <f t="shared" si="53"/>
        <v>167</v>
      </c>
      <c r="U202" s="28">
        <f t="shared" si="54"/>
        <v>-166</v>
      </c>
      <c r="V202" s="28">
        <f t="shared" si="55"/>
        <v>-166</v>
      </c>
    </row>
    <row r="203" spans="1:22" ht="12.75">
      <c r="A203" s="34">
        <f t="shared" si="64"/>
        <v>-141</v>
      </c>
      <c r="B203" s="34">
        <f t="shared" si="59"/>
      </c>
      <c r="C203" s="34">
        <f t="shared" si="60"/>
      </c>
      <c r="D203" s="43">
        <f t="shared" si="61"/>
      </c>
      <c r="E203" s="43">
        <f t="shared" si="62"/>
      </c>
      <c r="F203" s="44">
        <f t="shared" si="63"/>
      </c>
      <c r="G203" s="44">
        <f t="shared" si="57"/>
      </c>
      <c r="H203" s="44" t="str">
        <f t="shared" si="58"/>
        <v> </v>
      </c>
      <c r="I203" s="44">
        <f t="shared" si="50"/>
      </c>
      <c r="S203" s="16">
        <f t="shared" si="52"/>
        <v>-1</v>
      </c>
      <c r="T203" s="13">
        <f t="shared" si="53"/>
        <v>168</v>
      </c>
      <c r="U203" s="28">
        <f t="shared" si="54"/>
        <v>-167</v>
      </c>
      <c r="V203" s="28">
        <f t="shared" si="55"/>
        <v>-167</v>
      </c>
    </row>
    <row r="204" spans="1:22" ht="12.75">
      <c r="A204" s="34">
        <f t="shared" si="64"/>
        <v>-142</v>
      </c>
      <c r="B204" s="34">
        <f t="shared" si="59"/>
      </c>
      <c r="C204" s="34">
        <f t="shared" si="60"/>
      </c>
      <c r="D204" s="43">
        <f t="shared" si="61"/>
      </c>
      <c r="E204" s="43">
        <f t="shared" si="62"/>
      </c>
      <c r="F204" s="44">
        <f t="shared" si="63"/>
      </c>
      <c r="G204" s="44">
        <f t="shared" si="57"/>
      </c>
      <c r="H204" s="44" t="str">
        <f t="shared" si="58"/>
        <v> </v>
      </c>
      <c r="I204" s="44">
        <f t="shared" si="50"/>
      </c>
      <c r="S204" s="16">
        <f t="shared" si="52"/>
        <v>-1</v>
      </c>
      <c r="T204" s="13">
        <f t="shared" si="53"/>
        <v>169</v>
      </c>
      <c r="U204" s="28">
        <f t="shared" si="54"/>
        <v>-168</v>
      </c>
      <c r="V204" s="28">
        <f t="shared" si="55"/>
        <v>-168</v>
      </c>
    </row>
    <row r="205" spans="1:22" ht="12.75">
      <c r="A205" s="34">
        <f t="shared" si="64"/>
        <v>-143</v>
      </c>
      <c r="B205" s="34">
        <f t="shared" si="59"/>
      </c>
      <c r="C205" s="34">
        <f t="shared" si="60"/>
      </c>
      <c r="D205" s="43">
        <f t="shared" si="61"/>
      </c>
      <c r="E205" s="43">
        <f t="shared" si="62"/>
      </c>
      <c r="F205" s="44">
        <f t="shared" si="63"/>
      </c>
      <c r="G205" s="44">
        <f t="shared" si="57"/>
      </c>
      <c r="H205" s="44" t="str">
        <f t="shared" si="58"/>
        <v> </v>
      </c>
      <c r="I205" s="44">
        <f t="shared" si="50"/>
      </c>
      <c r="S205" s="16">
        <f t="shared" si="52"/>
        <v>-1</v>
      </c>
      <c r="T205" s="13">
        <f t="shared" si="53"/>
        <v>170</v>
      </c>
      <c r="U205" s="28">
        <f t="shared" si="54"/>
        <v>-169</v>
      </c>
      <c r="V205" s="28">
        <f t="shared" si="55"/>
        <v>-169</v>
      </c>
    </row>
    <row r="206" spans="1:22" ht="12.75">
      <c r="A206" s="34">
        <f t="shared" si="64"/>
        <v>-144</v>
      </c>
      <c r="B206" s="34">
        <f t="shared" si="59"/>
      </c>
      <c r="C206" s="34">
        <f t="shared" si="60"/>
      </c>
      <c r="D206" s="43">
        <f t="shared" si="61"/>
      </c>
      <c r="E206" s="43">
        <f t="shared" si="62"/>
      </c>
      <c r="F206" s="44">
        <f t="shared" si="63"/>
      </c>
      <c r="G206" s="44">
        <f t="shared" si="57"/>
      </c>
      <c r="H206" s="44" t="str">
        <f t="shared" si="58"/>
        <v> </v>
      </c>
      <c r="I206" s="44">
        <f t="shared" si="50"/>
      </c>
      <c r="S206" s="16">
        <f t="shared" si="52"/>
        <v>-1</v>
      </c>
      <c r="T206" s="13">
        <f t="shared" si="53"/>
        <v>171</v>
      </c>
      <c r="U206" s="28">
        <f t="shared" si="54"/>
        <v>-170</v>
      </c>
      <c r="V206" s="28">
        <f t="shared" si="55"/>
        <v>-170</v>
      </c>
    </row>
    <row r="207" spans="1:22" ht="12.75">
      <c r="A207" s="34">
        <f t="shared" si="64"/>
        <v>-145</v>
      </c>
      <c r="B207" s="34">
        <f t="shared" si="59"/>
      </c>
      <c r="C207" s="34">
        <f t="shared" si="60"/>
      </c>
      <c r="D207" s="43">
        <f t="shared" si="61"/>
      </c>
      <c r="E207" s="43">
        <f t="shared" si="62"/>
      </c>
      <c r="F207" s="44">
        <f t="shared" si="63"/>
      </c>
      <c r="G207" s="44">
        <f t="shared" si="57"/>
      </c>
      <c r="H207" s="44" t="str">
        <f t="shared" si="58"/>
        <v> </v>
      </c>
      <c r="I207" s="44">
        <f t="shared" si="50"/>
      </c>
      <c r="S207" s="16">
        <f t="shared" si="52"/>
        <v>-1</v>
      </c>
      <c r="T207" s="13">
        <f t="shared" si="53"/>
        <v>172</v>
      </c>
      <c r="U207" s="28">
        <f t="shared" si="54"/>
        <v>-171</v>
      </c>
      <c r="V207" s="28">
        <f t="shared" si="55"/>
        <v>-171</v>
      </c>
    </row>
    <row r="208" spans="1:22" ht="12.75">
      <c r="A208" s="34">
        <f t="shared" si="64"/>
        <v>-146</v>
      </c>
      <c r="B208" s="34">
        <f t="shared" si="59"/>
      </c>
      <c r="C208" s="34">
        <f t="shared" si="60"/>
      </c>
      <c r="D208" s="43">
        <f t="shared" si="61"/>
      </c>
      <c r="E208" s="43">
        <f t="shared" si="62"/>
      </c>
      <c r="F208" s="44">
        <f t="shared" si="63"/>
      </c>
      <c r="G208" s="44">
        <f t="shared" si="57"/>
      </c>
      <c r="H208" s="44" t="str">
        <f t="shared" si="58"/>
        <v> </v>
      </c>
      <c r="I208" s="44">
        <f t="shared" si="50"/>
      </c>
      <c r="S208" s="16">
        <f t="shared" si="52"/>
        <v>-1</v>
      </c>
      <c r="T208" s="13">
        <f t="shared" si="53"/>
        <v>173</v>
      </c>
      <c r="U208" s="28">
        <f t="shared" si="54"/>
        <v>-172</v>
      </c>
      <c r="V208" s="28">
        <f t="shared" si="55"/>
        <v>-172</v>
      </c>
    </row>
    <row r="209" spans="1:22" ht="12.75">
      <c r="A209" s="34">
        <f t="shared" si="64"/>
        <v>-147</v>
      </c>
      <c r="B209" s="34">
        <f t="shared" si="59"/>
      </c>
      <c r="C209" s="34">
        <f t="shared" si="60"/>
      </c>
      <c r="D209" s="43">
        <f t="shared" si="61"/>
      </c>
      <c r="E209" s="43">
        <f t="shared" si="62"/>
      </c>
      <c r="F209" s="44">
        <f t="shared" si="63"/>
      </c>
      <c r="G209" s="44">
        <f t="shared" si="57"/>
      </c>
      <c r="H209" s="44" t="str">
        <f t="shared" si="58"/>
        <v> </v>
      </c>
      <c r="I209" s="44">
        <f t="shared" si="50"/>
      </c>
      <c r="S209" s="16">
        <f t="shared" si="52"/>
        <v>-1</v>
      </c>
      <c r="T209" s="13">
        <f t="shared" si="53"/>
        <v>174</v>
      </c>
      <c r="U209" s="28">
        <f t="shared" si="54"/>
        <v>-173</v>
      </c>
      <c r="V209" s="28">
        <f t="shared" si="55"/>
        <v>-173</v>
      </c>
    </row>
    <row r="210" spans="1:22" ht="12.75">
      <c r="A210" s="34">
        <f t="shared" si="64"/>
        <v>-148</v>
      </c>
      <c r="B210" s="34">
        <f t="shared" si="59"/>
      </c>
      <c r="C210" s="34">
        <f t="shared" si="60"/>
      </c>
      <c r="D210" s="43">
        <f t="shared" si="61"/>
      </c>
      <c r="E210" s="43">
        <f t="shared" si="62"/>
      </c>
      <c r="F210" s="44">
        <f t="shared" si="63"/>
      </c>
      <c r="G210" s="44">
        <f t="shared" si="57"/>
      </c>
      <c r="H210" s="44" t="str">
        <f t="shared" si="58"/>
        <v> </v>
      </c>
      <c r="I210" s="44">
        <f t="shared" si="50"/>
      </c>
      <c r="S210" s="16">
        <f t="shared" si="52"/>
        <v>-1</v>
      </c>
      <c r="T210" s="13">
        <f t="shared" si="53"/>
        <v>175</v>
      </c>
      <c r="U210" s="28">
        <f t="shared" si="54"/>
        <v>-174</v>
      </c>
      <c r="V210" s="28">
        <f t="shared" si="55"/>
        <v>-174</v>
      </c>
    </row>
    <row r="211" spans="1:22" ht="12.75">
      <c r="A211" s="34">
        <f t="shared" si="64"/>
        <v>-149</v>
      </c>
      <c r="B211" s="34">
        <f t="shared" si="59"/>
      </c>
      <c r="C211" s="34">
        <f t="shared" si="60"/>
      </c>
      <c r="D211" s="43">
        <f t="shared" si="61"/>
      </c>
      <c r="E211" s="43">
        <f t="shared" si="62"/>
      </c>
      <c r="F211" s="44">
        <f t="shared" si="63"/>
      </c>
      <c r="G211" s="44">
        <f t="shared" si="57"/>
      </c>
      <c r="H211" s="44" t="str">
        <f t="shared" si="58"/>
        <v> </v>
      </c>
      <c r="I211" s="44">
        <f t="shared" si="50"/>
      </c>
      <c r="S211" s="16">
        <f t="shared" si="52"/>
        <v>-1</v>
      </c>
      <c r="T211" s="13">
        <f t="shared" si="53"/>
        <v>176</v>
      </c>
      <c r="U211" s="28">
        <f t="shared" si="54"/>
        <v>-175</v>
      </c>
      <c r="V211" s="28">
        <f t="shared" si="55"/>
        <v>-175</v>
      </c>
    </row>
    <row r="212" spans="1:22" ht="12.75">
      <c r="A212" s="34">
        <f t="shared" si="64"/>
        <v>-150</v>
      </c>
      <c r="B212" s="34">
        <f t="shared" si="59"/>
      </c>
      <c r="C212" s="34">
        <f t="shared" si="60"/>
      </c>
      <c r="D212" s="43">
        <f t="shared" si="61"/>
      </c>
      <c r="E212" s="43">
        <f t="shared" si="62"/>
      </c>
      <c r="F212" s="44">
        <f t="shared" si="63"/>
      </c>
      <c r="G212" s="44">
        <f t="shared" si="57"/>
      </c>
      <c r="H212" s="44" t="str">
        <f t="shared" si="58"/>
        <v> </v>
      </c>
      <c r="I212" s="44">
        <f t="shared" si="50"/>
      </c>
      <c r="S212" s="16">
        <f t="shared" si="52"/>
        <v>-1</v>
      </c>
      <c r="T212" s="13">
        <f t="shared" si="53"/>
        <v>177</v>
      </c>
      <c r="U212" s="28">
        <f t="shared" si="54"/>
        <v>-176</v>
      </c>
      <c r="V212" s="28">
        <f t="shared" si="55"/>
        <v>-176</v>
      </c>
    </row>
    <row r="213" spans="1:22" ht="12.75">
      <c r="A213" s="34">
        <f t="shared" si="64"/>
        <v>-151</v>
      </c>
      <c r="B213" s="34">
        <f t="shared" si="59"/>
      </c>
      <c r="C213" s="34">
        <f t="shared" si="60"/>
      </c>
      <c r="D213" s="43">
        <f t="shared" si="61"/>
      </c>
      <c r="E213" s="43">
        <f t="shared" si="62"/>
      </c>
      <c r="F213" s="44">
        <f t="shared" si="63"/>
      </c>
      <c r="G213" s="44">
        <f t="shared" si="57"/>
      </c>
      <c r="H213" s="44" t="str">
        <f t="shared" si="58"/>
        <v> </v>
      </c>
      <c r="I213" s="44">
        <f t="shared" si="50"/>
      </c>
      <c r="S213" s="16">
        <f t="shared" si="52"/>
        <v>-1</v>
      </c>
      <c r="T213" s="13">
        <f t="shared" si="53"/>
        <v>178</v>
      </c>
      <c r="U213" s="28">
        <f t="shared" si="54"/>
        <v>-177</v>
      </c>
      <c r="V213" s="28">
        <f t="shared" si="55"/>
        <v>-177</v>
      </c>
    </row>
    <row r="214" spans="1:22" ht="12.75">
      <c r="A214" s="34">
        <f t="shared" si="64"/>
        <v>-152</v>
      </c>
      <c r="B214" s="34">
        <f t="shared" si="59"/>
      </c>
      <c r="C214" s="34">
        <f t="shared" si="60"/>
      </c>
      <c r="D214" s="43">
        <f t="shared" si="61"/>
      </c>
      <c r="E214" s="43">
        <f t="shared" si="62"/>
      </c>
      <c r="F214" s="44">
        <f t="shared" si="63"/>
      </c>
      <c r="G214" s="44">
        <f t="shared" si="57"/>
      </c>
      <c r="H214" s="44" t="str">
        <f t="shared" si="58"/>
        <v> </v>
      </c>
      <c r="I214" s="44">
        <f t="shared" si="50"/>
      </c>
      <c r="S214" s="16">
        <f t="shared" si="52"/>
        <v>-1</v>
      </c>
      <c r="T214" s="13">
        <f t="shared" si="53"/>
        <v>179</v>
      </c>
      <c r="U214" s="28">
        <f t="shared" si="54"/>
        <v>-178</v>
      </c>
      <c r="V214" s="28">
        <f t="shared" si="55"/>
        <v>-178</v>
      </c>
    </row>
    <row r="215" spans="1:22" ht="12.75">
      <c r="A215" s="34">
        <f t="shared" si="64"/>
        <v>-153</v>
      </c>
      <c r="B215" s="34">
        <f t="shared" si="59"/>
      </c>
      <c r="C215" s="34">
        <f t="shared" si="60"/>
      </c>
      <c r="D215" s="43">
        <f t="shared" si="61"/>
      </c>
      <c r="E215" s="43">
        <f t="shared" si="62"/>
      </c>
      <c r="F215" s="44">
        <f t="shared" si="63"/>
      </c>
      <c r="G215" s="44">
        <f aca="true" t="shared" si="65" ref="G215:G224">IF(A215&lt;=0,"",D215+F215+E215)</f>
      </c>
      <c r="H215" s="44" t="str">
        <f aca="true" t="shared" si="66" ref="H215:H224">IF(A215&lt;=0," ",IF(A215=1,F215,G215+H216))</f>
        <v> </v>
      </c>
      <c r="I215" s="44">
        <f t="shared" si="50"/>
      </c>
      <c r="S215" s="16">
        <f t="shared" si="52"/>
        <v>-1</v>
      </c>
      <c r="T215" s="13">
        <f t="shared" si="53"/>
        <v>180</v>
      </c>
      <c r="U215" s="28">
        <f t="shared" si="54"/>
        <v>-179</v>
      </c>
      <c r="V215" s="28">
        <f t="shared" si="55"/>
        <v>-179</v>
      </c>
    </row>
    <row r="216" spans="1:22" ht="12.75">
      <c r="A216" s="34">
        <f t="shared" si="64"/>
        <v>-154</v>
      </c>
      <c r="B216" s="34">
        <f t="shared" si="59"/>
      </c>
      <c r="C216" s="34">
        <f t="shared" si="60"/>
      </c>
      <c r="D216" s="43">
        <f t="shared" si="61"/>
      </c>
      <c r="E216" s="43">
        <f t="shared" si="62"/>
      </c>
      <c r="F216" s="44">
        <f t="shared" si="63"/>
      </c>
      <c r="G216" s="44">
        <f t="shared" si="65"/>
      </c>
      <c r="H216" s="44" t="str">
        <f t="shared" si="66"/>
        <v> </v>
      </c>
      <c r="I216" s="44">
        <f t="shared" si="50"/>
      </c>
      <c r="S216" s="16">
        <f t="shared" si="52"/>
        <v>-1</v>
      </c>
      <c r="T216" s="13">
        <f t="shared" si="53"/>
        <v>181</v>
      </c>
      <c r="U216" s="28">
        <f t="shared" si="54"/>
        <v>-180</v>
      </c>
      <c r="V216" s="28">
        <f t="shared" si="55"/>
        <v>-180</v>
      </c>
    </row>
    <row r="217" spans="1:22" ht="12.75">
      <c r="A217" s="34">
        <f t="shared" si="64"/>
        <v>-155</v>
      </c>
      <c r="B217" s="34">
        <f t="shared" si="59"/>
      </c>
      <c r="C217" s="34">
        <f t="shared" si="60"/>
      </c>
      <c r="D217" s="43">
        <f t="shared" si="61"/>
      </c>
      <c r="E217" s="43">
        <f t="shared" si="62"/>
      </c>
      <c r="F217" s="44">
        <f t="shared" si="63"/>
      </c>
      <c r="G217" s="44">
        <f t="shared" si="65"/>
      </c>
      <c r="H217" s="44" t="str">
        <f t="shared" si="66"/>
        <v> </v>
      </c>
      <c r="I217" s="44">
        <f t="shared" si="50"/>
      </c>
      <c r="S217" s="16">
        <f t="shared" si="52"/>
        <v>-1</v>
      </c>
      <c r="T217" s="13">
        <f t="shared" si="53"/>
        <v>182</v>
      </c>
      <c r="U217" s="28">
        <f t="shared" si="54"/>
        <v>-181</v>
      </c>
      <c r="V217" s="28">
        <f t="shared" si="55"/>
        <v>-181</v>
      </c>
    </row>
    <row r="218" spans="1:22" ht="12.75">
      <c r="A218" s="34">
        <f t="shared" si="64"/>
        <v>-156</v>
      </c>
      <c r="B218" s="34">
        <f t="shared" si="59"/>
      </c>
      <c r="C218" s="34">
        <f t="shared" si="60"/>
      </c>
      <c r="D218" s="43">
        <f t="shared" si="61"/>
      </c>
      <c r="E218" s="43">
        <f t="shared" si="62"/>
      </c>
      <c r="F218" s="44">
        <f t="shared" si="63"/>
      </c>
      <c r="G218" s="44">
        <f t="shared" si="65"/>
      </c>
      <c r="H218" s="44" t="str">
        <f t="shared" si="66"/>
        <v> </v>
      </c>
      <c r="I218" s="44">
        <f t="shared" si="50"/>
      </c>
      <c r="S218" s="16">
        <f t="shared" si="52"/>
        <v>-1</v>
      </c>
      <c r="T218" s="13">
        <f t="shared" si="53"/>
        <v>183</v>
      </c>
      <c r="U218" s="28">
        <f t="shared" si="54"/>
        <v>-182</v>
      </c>
      <c r="V218" s="28">
        <f t="shared" si="55"/>
        <v>-182</v>
      </c>
    </row>
    <row r="219" spans="1:22" ht="12.75">
      <c r="A219" s="34">
        <f t="shared" si="64"/>
        <v>-157</v>
      </c>
      <c r="B219" s="34">
        <f t="shared" si="59"/>
      </c>
      <c r="C219" s="34">
        <f t="shared" si="60"/>
      </c>
      <c r="D219" s="43">
        <f t="shared" si="61"/>
      </c>
      <c r="E219" s="43">
        <f t="shared" si="62"/>
      </c>
      <c r="F219" s="44">
        <f t="shared" si="63"/>
      </c>
      <c r="G219" s="44">
        <f t="shared" si="65"/>
      </c>
      <c r="H219" s="44" t="str">
        <f t="shared" si="66"/>
        <v> </v>
      </c>
      <c r="I219" s="44">
        <f t="shared" si="50"/>
      </c>
      <c r="S219" s="16">
        <f t="shared" si="52"/>
        <v>-1</v>
      </c>
      <c r="T219" s="13">
        <f t="shared" si="53"/>
        <v>184</v>
      </c>
      <c r="U219" s="28">
        <f t="shared" si="54"/>
        <v>-183</v>
      </c>
      <c r="V219" s="28">
        <f t="shared" si="55"/>
        <v>-183</v>
      </c>
    </row>
    <row r="220" spans="1:22" ht="12.75">
      <c r="A220" s="34">
        <f t="shared" si="64"/>
        <v>-158</v>
      </c>
      <c r="B220" s="34">
        <f t="shared" si="59"/>
      </c>
      <c r="C220" s="34">
        <f t="shared" si="60"/>
      </c>
      <c r="D220" s="43">
        <f t="shared" si="61"/>
      </c>
      <c r="E220" s="43">
        <f t="shared" si="62"/>
      </c>
      <c r="F220" s="44">
        <f t="shared" si="63"/>
      </c>
      <c r="G220" s="44">
        <f t="shared" si="65"/>
      </c>
      <c r="H220" s="44" t="str">
        <f t="shared" si="66"/>
        <v> </v>
      </c>
      <c r="I220" s="44">
        <f t="shared" si="50"/>
      </c>
      <c r="S220" s="16">
        <f t="shared" si="52"/>
        <v>-1</v>
      </c>
      <c r="T220" s="13">
        <f t="shared" si="53"/>
        <v>185</v>
      </c>
      <c r="U220" s="28">
        <f t="shared" si="54"/>
        <v>-184</v>
      </c>
      <c r="V220" s="28">
        <f t="shared" si="55"/>
        <v>-184</v>
      </c>
    </row>
    <row r="221" spans="1:22" ht="12.75">
      <c r="A221" s="34">
        <f t="shared" si="64"/>
        <v>-159</v>
      </c>
      <c r="B221" s="34">
        <f>IF(A221&lt;=0,"",IF(S222&gt;=1,LOOKUP(S222,Y$35:Y$55,X$35:X$55),0))</f>
      </c>
      <c r="C221" s="34">
        <f t="shared" si="60"/>
      </c>
      <c r="D221" s="43">
        <f t="shared" si="61"/>
      </c>
      <c r="E221" s="43">
        <f t="shared" si="62"/>
      </c>
      <c r="F221" s="44">
        <f>IF(A221&lt;=0,"",IF(B221=0.0001,((E$22*0.5/12)-D221)*P$50,((E$22*1/12)-D221)*P$50))</f>
      </c>
      <c r="G221" s="44">
        <f t="shared" si="65"/>
      </c>
      <c r="H221" s="44" t="str">
        <f t="shared" si="66"/>
        <v> </v>
      </c>
      <c r="I221" s="44">
        <f>IF(A221&lt;=0,"",ROUND($E$23+(A221/12),2))</f>
      </c>
      <c r="S221" s="16">
        <f t="shared" si="52"/>
        <v>-1</v>
      </c>
      <c r="T221" s="13">
        <f t="shared" si="53"/>
        <v>186</v>
      </c>
      <c r="U221" s="28">
        <f t="shared" si="54"/>
        <v>-185</v>
      </c>
      <c r="V221" s="28">
        <f t="shared" si="55"/>
        <v>-185</v>
      </c>
    </row>
    <row r="222" spans="1:22" ht="12.75">
      <c r="A222" s="34">
        <f t="shared" si="64"/>
        <v>-160</v>
      </c>
      <c r="B222" s="34">
        <f>IF(A222&lt;=0,"",IF(S223&gt;=1,LOOKUP(S223,Y$35:Y$55,X$35:X$55),0))</f>
      </c>
      <c r="C222" s="34">
        <f t="shared" si="60"/>
      </c>
      <c r="D222" s="43">
        <f t="shared" si="61"/>
      </c>
      <c r="E222" s="43">
        <f t="shared" si="62"/>
      </c>
      <c r="F222" s="44">
        <f>IF(A222&lt;=0,"",IF(B222=0.0001,((E$22*0.5/12)-D222)*P$50,((E$22*1/12)-D222)*P$50))</f>
      </c>
      <c r="G222" s="44">
        <f t="shared" si="65"/>
      </c>
      <c r="H222" s="44" t="str">
        <f t="shared" si="66"/>
        <v> </v>
      </c>
      <c r="I222" s="44">
        <f>IF(A222&lt;=0,"",ROUND($E$23+(A222/12),2))</f>
      </c>
      <c r="S222" s="16">
        <f t="shared" si="52"/>
        <v>-1</v>
      </c>
      <c r="T222" s="13">
        <f t="shared" si="53"/>
        <v>187</v>
      </c>
      <c r="U222" s="28">
        <f t="shared" si="54"/>
        <v>-186</v>
      </c>
      <c r="V222" s="28">
        <f t="shared" si="55"/>
        <v>-186</v>
      </c>
    </row>
    <row r="223" spans="1:22" ht="12.75">
      <c r="A223" s="34">
        <f t="shared" si="64"/>
        <v>-161</v>
      </c>
      <c r="B223" s="34">
        <f>IF(A223&lt;=0,"",IF(S224&gt;=1,LOOKUP(S224,Y$35:Y$55,X$35:X$55),0))</f>
      </c>
      <c r="C223" s="34">
        <f t="shared" si="60"/>
      </c>
      <c r="D223" s="43">
        <f t="shared" si="61"/>
      </c>
      <c r="E223" s="43">
        <f t="shared" si="62"/>
      </c>
      <c r="F223" s="44">
        <f>IF(A223&lt;=0,"",IF(B223=0.0001,((E$22*0.5/12)-D223)*P$50,((E$22*1/12)-D223)*P$50))</f>
      </c>
      <c r="G223" s="44">
        <f t="shared" si="65"/>
      </c>
      <c r="H223" s="44" t="str">
        <f t="shared" si="66"/>
        <v> </v>
      </c>
      <c r="I223" s="44">
        <f>IF(A223&lt;=0,"",ROUND($E$23+(A223/12),2))</f>
      </c>
      <c r="S223" s="16">
        <f>IF(AND(S222&gt;=1,S222&lt;20),S222+1,IF(U223=0,1,IF(S222=20,S222+0.5,-1)))</f>
        <v>-1</v>
      </c>
      <c r="T223" s="13">
        <f t="shared" si="53"/>
        <v>188</v>
      </c>
      <c r="U223" s="28">
        <f t="shared" si="54"/>
        <v>-187</v>
      </c>
      <c r="V223" s="28">
        <f t="shared" si="55"/>
        <v>-187</v>
      </c>
    </row>
    <row r="224" spans="1:22" ht="12.75">
      <c r="A224" s="34">
        <f t="shared" si="64"/>
        <v>-162</v>
      </c>
      <c r="B224" s="34">
        <f>IF(A224&lt;=0,"",IF(S225&gt;=1,LOOKUP(S225,Y$35:Y$55,X$35:X$55),0))</f>
      </c>
      <c r="C224" s="34">
        <f t="shared" si="60"/>
      </c>
      <c r="D224" s="43">
        <f t="shared" si="61"/>
      </c>
      <c r="E224" s="43">
        <f t="shared" si="62"/>
      </c>
      <c r="F224" s="44">
        <f>IF(A224&lt;=0,"",IF(B224=0.0001,((E$22*0.5/12)-D224)*P$50,((E$22*1/12)-D224)*P$50))</f>
      </c>
      <c r="G224" s="44">
        <f t="shared" si="65"/>
      </c>
      <c r="H224" s="44" t="str">
        <f t="shared" si="66"/>
        <v> </v>
      </c>
      <c r="I224" s="44">
        <f>IF(A224&lt;=0,"",ROUND($E$23+(A224/12),2))</f>
      </c>
      <c r="S224" s="16">
        <f>IF(AND(S223&gt;=1,S223&lt;20),S223+1,IF(U224=0,1,IF(S223=20,S223+0.5,-1)))</f>
        <v>-1</v>
      </c>
      <c r="T224" s="13">
        <f t="shared" si="53"/>
        <v>189</v>
      </c>
      <c r="U224" s="28">
        <f t="shared" si="54"/>
        <v>-188</v>
      </c>
      <c r="V224" s="28">
        <f t="shared" si="55"/>
        <v>-188</v>
      </c>
    </row>
    <row r="225" spans="1:22" ht="12.75">
      <c r="A225" s="34"/>
      <c r="B225" s="34"/>
      <c r="C225" s="34"/>
      <c r="D225" s="43"/>
      <c r="E225" s="43"/>
      <c r="F225" s="44"/>
      <c r="G225" s="44"/>
      <c r="H225" s="44"/>
      <c r="I225" s="44"/>
      <c r="S225" s="16"/>
      <c r="U225" s="28"/>
      <c r="V225" s="28"/>
    </row>
    <row r="226" spans="1:22" ht="12.75">
      <c r="A226" s="34"/>
      <c r="B226" s="34"/>
      <c r="C226" s="34"/>
      <c r="D226" s="43"/>
      <c r="E226" s="43"/>
      <c r="F226" s="44"/>
      <c r="G226" s="44"/>
      <c r="H226" s="44"/>
      <c r="I226" s="44"/>
      <c r="S226" s="16"/>
      <c r="U226" s="28"/>
      <c r="V226" s="28"/>
    </row>
    <row r="227" spans="1:22" ht="12.75">
      <c r="A227" s="34"/>
      <c r="B227" s="34"/>
      <c r="C227" s="34"/>
      <c r="D227" s="43"/>
      <c r="E227" s="43"/>
      <c r="F227" s="44"/>
      <c r="G227" s="44"/>
      <c r="H227" s="44"/>
      <c r="I227" s="44"/>
      <c r="S227" s="16"/>
      <c r="U227" s="28"/>
      <c r="V227" s="28"/>
    </row>
    <row r="228" spans="1:22" ht="12.75">
      <c r="A228" s="34"/>
      <c r="B228" s="34"/>
      <c r="C228" s="34"/>
      <c r="D228" s="43"/>
      <c r="E228" s="43"/>
      <c r="F228" s="44"/>
      <c r="G228" s="44"/>
      <c r="H228" s="44"/>
      <c r="I228" s="44"/>
      <c r="S228" s="16"/>
      <c r="U228" s="28"/>
      <c r="V228" s="28"/>
    </row>
    <row r="229" spans="1:22" ht="12.75">
      <c r="A229" s="34"/>
      <c r="B229" s="34"/>
      <c r="C229" s="34"/>
      <c r="D229" s="43"/>
      <c r="E229" s="43"/>
      <c r="F229" s="44"/>
      <c r="G229" s="44"/>
      <c r="H229" s="44"/>
      <c r="I229" s="44"/>
      <c r="S229" s="16"/>
      <c r="U229" s="28"/>
      <c r="V229" s="28"/>
    </row>
    <row r="230" spans="1:22" ht="12.75">
      <c r="A230" s="34"/>
      <c r="B230" s="34"/>
      <c r="C230" s="34"/>
      <c r="D230" s="43"/>
      <c r="E230" s="43"/>
      <c r="F230" s="44"/>
      <c r="G230" s="44"/>
      <c r="H230" s="44"/>
      <c r="I230" s="44"/>
      <c r="S230" s="16"/>
      <c r="U230" s="28"/>
      <c r="V230" s="28"/>
    </row>
    <row r="231" spans="1:22" ht="12.75">
      <c r="A231" s="34"/>
      <c r="B231" s="34"/>
      <c r="C231" s="34"/>
      <c r="D231" s="43"/>
      <c r="E231" s="43"/>
      <c r="F231" s="44"/>
      <c r="G231" s="44"/>
      <c r="H231" s="44"/>
      <c r="I231" s="44"/>
      <c r="S231" s="16"/>
      <c r="U231" s="28"/>
      <c r="V231" s="28"/>
    </row>
    <row r="232" spans="1:22" ht="12.75">
      <c r="A232" s="34"/>
      <c r="B232" s="34"/>
      <c r="C232" s="34"/>
      <c r="D232" s="43"/>
      <c r="E232" s="43"/>
      <c r="F232" s="44"/>
      <c r="G232" s="44"/>
      <c r="H232" s="44"/>
      <c r="I232" s="44"/>
      <c r="S232" s="16"/>
      <c r="U232" s="28"/>
      <c r="V232" s="28"/>
    </row>
    <row r="233" spans="1:22" ht="12.75">
      <c r="A233" s="34"/>
      <c r="B233" s="34"/>
      <c r="C233" s="34"/>
      <c r="D233" s="43"/>
      <c r="E233" s="43"/>
      <c r="F233" s="44"/>
      <c r="G233" s="44"/>
      <c r="H233" s="44"/>
      <c r="I233" s="44"/>
      <c r="S233" s="16"/>
      <c r="U233" s="28"/>
      <c r="V233" s="28"/>
    </row>
    <row r="234" spans="1:22" ht="12.75">
      <c r="A234" s="34"/>
      <c r="B234" s="34"/>
      <c r="C234" s="34"/>
      <c r="D234" s="43"/>
      <c r="E234" s="43"/>
      <c r="F234" s="44"/>
      <c r="G234" s="44"/>
      <c r="H234" s="44"/>
      <c r="I234" s="44"/>
      <c r="S234" s="16"/>
      <c r="U234" s="28"/>
      <c r="V234" s="28"/>
    </row>
    <row r="235" spans="1:22" ht="12.75">
      <c r="A235" s="34"/>
      <c r="B235" s="34"/>
      <c r="C235" s="34"/>
      <c r="D235" s="43"/>
      <c r="E235" s="43"/>
      <c r="F235" s="44"/>
      <c r="G235" s="44"/>
      <c r="H235" s="44"/>
      <c r="I235" s="44"/>
      <c r="S235" s="16"/>
      <c r="U235" s="28"/>
      <c r="V235" s="28"/>
    </row>
    <row r="236" spans="1:22" ht="12.75">
      <c r="A236" s="34"/>
      <c r="B236" s="34"/>
      <c r="C236" s="34"/>
      <c r="D236" s="43"/>
      <c r="E236" s="43"/>
      <c r="F236" s="44"/>
      <c r="G236" s="44"/>
      <c r="H236" s="44"/>
      <c r="I236" s="44"/>
      <c r="S236" s="16"/>
      <c r="U236" s="28"/>
      <c r="V236" s="28"/>
    </row>
    <row r="237" spans="1:22" ht="12.75">
      <c r="A237" s="34"/>
      <c r="B237" s="34"/>
      <c r="C237" s="34"/>
      <c r="D237" s="43"/>
      <c r="E237" s="43"/>
      <c r="F237" s="44"/>
      <c r="G237" s="44"/>
      <c r="H237" s="44"/>
      <c r="I237" s="44"/>
      <c r="S237" s="16"/>
      <c r="U237" s="28"/>
      <c r="V237" s="28"/>
    </row>
    <row r="238" spans="1:22" ht="12.75">
      <c r="A238" s="34"/>
      <c r="B238" s="34"/>
      <c r="C238" s="34"/>
      <c r="D238" s="43"/>
      <c r="E238" s="43"/>
      <c r="F238" s="44"/>
      <c r="G238" s="44"/>
      <c r="H238" s="44"/>
      <c r="I238" s="44"/>
      <c r="S238" s="16"/>
      <c r="U238" s="28"/>
      <c r="V238" s="28"/>
    </row>
    <row r="239" spans="1:22" ht="12.75">
      <c r="A239" s="34"/>
      <c r="B239" s="34"/>
      <c r="C239" s="34"/>
      <c r="D239" s="43"/>
      <c r="E239" s="43"/>
      <c r="F239" s="44"/>
      <c r="G239" s="44"/>
      <c r="H239" s="44"/>
      <c r="I239" s="44"/>
      <c r="S239" s="16"/>
      <c r="U239" s="28"/>
      <c r="V239" s="28"/>
    </row>
    <row r="240" spans="1:22" ht="12.75">
      <c r="A240" s="34"/>
      <c r="B240" s="34"/>
      <c r="C240" s="34"/>
      <c r="D240" s="43"/>
      <c r="E240" s="43"/>
      <c r="F240" s="44"/>
      <c r="G240" s="44"/>
      <c r="H240" s="44"/>
      <c r="I240" s="44"/>
      <c r="S240" s="16"/>
      <c r="U240" s="28"/>
      <c r="V240" s="28"/>
    </row>
    <row r="241" spans="1:22" ht="12.75">
      <c r="A241" s="34"/>
      <c r="B241" s="34"/>
      <c r="C241" s="34"/>
      <c r="D241" s="43"/>
      <c r="E241" s="43"/>
      <c r="F241" s="44"/>
      <c r="G241" s="44"/>
      <c r="H241" s="44"/>
      <c r="I241" s="44"/>
      <c r="S241" s="16"/>
      <c r="U241" s="28"/>
      <c r="V241" s="28"/>
    </row>
    <row r="242" spans="1:22" ht="12.75">
      <c r="A242" s="34"/>
      <c r="B242" s="34"/>
      <c r="C242" s="34"/>
      <c r="D242" s="43"/>
      <c r="E242" s="43"/>
      <c r="F242" s="44"/>
      <c r="G242" s="44"/>
      <c r="H242" s="44"/>
      <c r="I242" s="44"/>
      <c r="S242" s="16"/>
      <c r="U242" s="28"/>
      <c r="V242" s="28"/>
    </row>
    <row r="243" spans="1:22" ht="12.75">
      <c r="A243" s="34"/>
      <c r="B243" s="34"/>
      <c r="C243" s="34"/>
      <c r="D243" s="43"/>
      <c r="E243" s="43"/>
      <c r="F243" s="44"/>
      <c r="G243" s="44"/>
      <c r="H243" s="44"/>
      <c r="I243" s="44"/>
      <c r="S243" s="16"/>
      <c r="U243" s="28"/>
      <c r="V243" s="28"/>
    </row>
    <row r="244" spans="1:22" ht="12.75">
      <c r="A244" s="34"/>
      <c r="B244" s="34"/>
      <c r="C244" s="34"/>
      <c r="D244" s="43"/>
      <c r="E244" s="43"/>
      <c r="F244" s="44"/>
      <c r="G244" s="44"/>
      <c r="H244" s="44"/>
      <c r="I244" s="44"/>
      <c r="S244" s="16"/>
      <c r="U244" s="28"/>
      <c r="V244" s="28"/>
    </row>
    <row r="245" spans="1:22" ht="12.75">
      <c r="A245" s="34"/>
      <c r="B245" s="34"/>
      <c r="C245" s="34"/>
      <c r="D245" s="43"/>
      <c r="E245" s="43"/>
      <c r="F245" s="44"/>
      <c r="G245" s="44"/>
      <c r="H245" s="44"/>
      <c r="I245" s="44"/>
      <c r="S245" s="16"/>
      <c r="U245" s="28"/>
      <c r="V245" s="28"/>
    </row>
    <row r="246" spans="1:22" ht="12.75">
      <c r="A246" s="34"/>
      <c r="B246" s="34"/>
      <c r="C246" s="34"/>
      <c r="D246" s="43"/>
      <c r="E246" s="43"/>
      <c r="F246" s="44"/>
      <c r="G246" s="44"/>
      <c r="H246" s="44"/>
      <c r="I246" s="44"/>
      <c r="S246" s="16"/>
      <c r="U246" s="28"/>
      <c r="V246" s="28"/>
    </row>
    <row r="247" spans="1:22" ht="12.75">
      <c r="A247" s="34"/>
      <c r="B247" s="34"/>
      <c r="C247" s="34"/>
      <c r="D247" s="43"/>
      <c r="E247" s="43"/>
      <c r="F247" s="44"/>
      <c r="G247" s="44"/>
      <c r="H247" s="44"/>
      <c r="I247" s="44"/>
      <c r="S247" s="16"/>
      <c r="U247" s="28"/>
      <c r="V247" s="28"/>
    </row>
    <row r="248" spans="1:22" ht="12.75">
      <c r="A248" s="34"/>
      <c r="B248" s="34"/>
      <c r="C248" s="34"/>
      <c r="D248" s="43"/>
      <c r="E248" s="43"/>
      <c r="F248" s="44"/>
      <c r="G248" s="44"/>
      <c r="H248" s="44"/>
      <c r="I248" s="44"/>
      <c r="S248" s="16"/>
      <c r="U248" s="28"/>
      <c r="V248" s="28"/>
    </row>
    <row r="249" spans="1:22" ht="12.75">
      <c r="A249" s="34"/>
      <c r="B249" s="34"/>
      <c r="C249" s="34"/>
      <c r="D249" s="43"/>
      <c r="E249" s="43"/>
      <c r="F249" s="44"/>
      <c r="G249" s="44"/>
      <c r="H249" s="44"/>
      <c r="I249" s="44"/>
      <c r="S249" s="16"/>
      <c r="U249" s="28"/>
      <c r="V249" s="28"/>
    </row>
    <row r="250" spans="1:22" ht="12.75">
      <c r="A250" s="34"/>
      <c r="B250" s="34"/>
      <c r="C250" s="34"/>
      <c r="D250" s="43"/>
      <c r="E250" s="43"/>
      <c r="F250" s="44"/>
      <c r="G250" s="44"/>
      <c r="H250" s="44"/>
      <c r="I250" s="44"/>
      <c r="S250" s="16"/>
      <c r="U250" s="28"/>
      <c r="V250" s="28"/>
    </row>
    <row r="251" spans="1:22" ht="12.75">
      <c r="A251" s="34"/>
      <c r="B251" s="34"/>
      <c r="C251" s="34"/>
      <c r="D251" s="43"/>
      <c r="E251" s="43"/>
      <c r="F251" s="44"/>
      <c r="G251" s="44"/>
      <c r="H251" s="44"/>
      <c r="I251" s="44"/>
      <c r="S251" s="16"/>
      <c r="U251" s="28"/>
      <c r="V251" s="28"/>
    </row>
    <row r="252" spans="1:22" ht="12.75">
      <c r="A252" s="34"/>
      <c r="B252" s="34"/>
      <c r="C252" s="34"/>
      <c r="D252" s="43"/>
      <c r="E252" s="43"/>
      <c r="F252" s="44"/>
      <c r="G252" s="44"/>
      <c r="H252" s="44"/>
      <c r="I252" s="44"/>
      <c r="S252" s="16"/>
      <c r="U252" s="28"/>
      <c r="V252" s="28"/>
    </row>
    <row r="253" spans="1:22" ht="12.75">
      <c r="A253" s="34"/>
      <c r="B253" s="34"/>
      <c r="C253" s="34"/>
      <c r="D253" s="43"/>
      <c r="E253" s="43"/>
      <c r="F253" s="44"/>
      <c r="G253" s="44"/>
      <c r="H253" s="44"/>
      <c r="I253" s="44"/>
      <c r="S253" s="16"/>
      <c r="U253" s="28"/>
      <c r="V253" s="28"/>
    </row>
    <row r="254" spans="1:22" ht="12.75">
      <c r="A254" s="34"/>
      <c r="B254" s="34"/>
      <c r="C254" s="34"/>
      <c r="D254" s="43"/>
      <c r="E254" s="43"/>
      <c r="F254" s="44"/>
      <c r="G254" s="44"/>
      <c r="H254" s="44"/>
      <c r="I254" s="44"/>
      <c r="S254" s="16"/>
      <c r="U254" s="28"/>
      <c r="V254" s="28"/>
    </row>
    <row r="255" spans="1:22" ht="12.75">
      <c r="A255" s="34"/>
      <c r="B255" s="34"/>
      <c r="C255" s="34"/>
      <c r="D255" s="43"/>
      <c r="E255" s="43"/>
      <c r="F255" s="44"/>
      <c r="G255" s="44"/>
      <c r="H255" s="44"/>
      <c r="I255" s="44"/>
      <c r="S255" s="16"/>
      <c r="U255" s="28"/>
      <c r="V255" s="28"/>
    </row>
    <row r="256" spans="1:22" ht="12.75">
      <c r="A256" s="34"/>
      <c r="B256" s="34"/>
      <c r="C256" s="34"/>
      <c r="D256" s="43"/>
      <c r="E256" s="43"/>
      <c r="F256" s="44"/>
      <c r="G256" s="44"/>
      <c r="H256" s="44"/>
      <c r="I256" s="44"/>
      <c r="S256" s="16"/>
      <c r="U256" s="28"/>
      <c r="V256" s="28"/>
    </row>
    <row r="257" spans="1:22" ht="12.75">
      <c r="A257" s="34"/>
      <c r="B257" s="34"/>
      <c r="C257" s="34"/>
      <c r="D257" s="43"/>
      <c r="E257" s="43"/>
      <c r="F257" s="44"/>
      <c r="G257" s="44"/>
      <c r="H257" s="44"/>
      <c r="I257" s="44"/>
      <c r="S257" s="16"/>
      <c r="U257" s="28"/>
      <c r="V257" s="28"/>
    </row>
    <row r="258" spans="1:22" ht="12.75">
      <c r="A258" s="34"/>
      <c r="B258" s="34"/>
      <c r="C258" s="34"/>
      <c r="D258" s="43"/>
      <c r="E258" s="43"/>
      <c r="F258" s="44"/>
      <c r="G258" s="44"/>
      <c r="H258" s="44"/>
      <c r="I258" s="44"/>
      <c r="S258" s="16"/>
      <c r="U258" s="28"/>
      <c r="V258" s="28"/>
    </row>
    <row r="259" spans="1:22" ht="12.75">
      <c r="A259" s="34"/>
      <c r="B259" s="34"/>
      <c r="C259" s="34"/>
      <c r="D259" s="43"/>
      <c r="E259" s="43"/>
      <c r="F259" s="44"/>
      <c r="G259" s="44"/>
      <c r="H259" s="44"/>
      <c r="I259" s="44"/>
      <c r="S259" s="16"/>
      <c r="U259" s="28"/>
      <c r="V259" s="28"/>
    </row>
    <row r="260" spans="1:22" ht="12.75">
      <c r="A260" s="34"/>
      <c r="B260" s="34"/>
      <c r="C260" s="34"/>
      <c r="D260" s="43"/>
      <c r="E260" s="43"/>
      <c r="F260" s="44"/>
      <c r="G260" s="44"/>
      <c r="H260" s="44"/>
      <c r="I260" s="44"/>
      <c r="S260" s="16"/>
      <c r="U260" s="28"/>
      <c r="V260" s="28"/>
    </row>
    <row r="261" spans="1:22" ht="12.75">
      <c r="A261" s="34"/>
      <c r="B261" s="34"/>
      <c r="C261" s="34"/>
      <c r="D261" s="43"/>
      <c r="E261" s="43"/>
      <c r="F261" s="44"/>
      <c r="G261" s="44"/>
      <c r="H261" s="44"/>
      <c r="I261" s="44"/>
      <c r="S261" s="16"/>
      <c r="U261" s="28"/>
      <c r="V261" s="28"/>
    </row>
    <row r="262" spans="1:22" ht="12.75">
      <c r="A262" s="34"/>
      <c r="B262" s="34"/>
      <c r="C262" s="34"/>
      <c r="D262" s="43"/>
      <c r="E262" s="43"/>
      <c r="F262" s="44"/>
      <c r="G262" s="44"/>
      <c r="H262" s="44"/>
      <c r="I262" s="44"/>
      <c r="S262" s="16"/>
      <c r="U262" s="28"/>
      <c r="V262" s="28"/>
    </row>
    <row r="263" spans="1:22" ht="12.75">
      <c r="A263" s="34"/>
      <c r="B263" s="34"/>
      <c r="C263" s="34"/>
      <c r="D263" s="43"/>
      <c r="E263" s="43"/>
      <c r="F263" s="44"/>
      <c r="G263" s="44"/>
      <c r="H263" s="44"/>
      <c r="I263" s="44"/>
      <c r="S263" s="16"/>
      <c r="U263" s="28"/>
      <c r="V263" s="28"/>
    </row>
    <row r="264" spans="1:22" ht="12.75">
      <c r="A264" s="34"/>
      <c r="B264" s="34"/>
      <c r="C264" s="34"/>
      <c r="D264" s="43"/>
      <c r="E264" s="43"/>
      <c r="F264" s="44"/>
      <c r="G264" s="44"/>
      <c r="H264" s="44"/>
      <c r="I264" s="44"/>
      <c r="S264" s="16"/>
      <c r="U264" s="28"/>
      <c r="V264" s="28"/>
    </row>
    <row r="265" spans="1:22" ht="12.75">
      <c r="A265" s="34"/>
      <c r="B265" s="34"/>
      <c r="C265" s="34"/>
      <c r="D265" s="43"/>
      <c r="E265" s="43"/>
      <c r="F265" s="44"/>
      <c r="G265" s="44"/>
      <c r="H265" s="44"/>
      <c r="I265" s="44"/>
      <c r="S265" s="16"/>
      <c r="U265" s="28"/>
      <c r="V265" s="28"/>
    </row>
    <row r="266" spans="1:22" ht="12.75">
      <c r="A266" s="34"/>
      <c r="B266" s="34"/>
      <c r="C266" s="34"/>
      <c r="D266" s="43"/>
      <c r="E266" s="43"/>
      <c r="F266" s="44"/>
      <c r="G266" s="44"/>
      <c r="H266" s="44"/>
      <c r="I266" s="44"/>
      <c r="S266" s="16"/>
      <c r="U266" s="28"/>
      <c r="V266" s="28"/>
    </row>
    <row r="267" spans="1:22" ht="12.75">
      <c r="A267" s="34"/>
      <c r="B267" s="34"/>
      <c r="C267" s="34"/>
      <c r="D267" s="43"/>
      <c r="E267" s="43"/>
      <c r="F267" s="44"/>
      <c r="G267" s="44"/>
      <c r="H267" s="44"/>
      <c r="I267" s="44"/>
      <c r="S267" s="16"/>
      <c r="U267" s="28"/>
      <c r="V267" s="28"/>
    </row>
    <row r="268" spans="1:22" ht="12.75">
      <c r="A268" s="34"/>
      <c r="B268" s="34"/>
      <c r="C268" s="34"/>
      <c r="D268" s="43"/>
      <c r="E268" s="43"/>
      <c r="F268" s="44"/>
      <c r="G268" s="44"/>
      <c r="H268" s="44"/>
      <c r="I268" s="44"/>
      <c r="S268" s="16"/>
      <c r="U268" s="28"/>
      <c r="V268" s="28"/>
    </row>
    <row r="269" spans="1:22" ht="12.75">
      <c r="A269" s="34"/>
      <c r="B269" s="34"/>
      <c r="C269" s="34"/>
      <c r="D269" s="43"/>
      <c r="E269" s="43"/>
      <c r="F269" s="44"/>
      <c r="G269" s="44"/>
      <c r="H269" s="44"/>
      <c r="I269" s="44"/>
      <c r="S269" s="16"/>
      <c r="U269" s="28"/>
      <c r="V269" s="28"/>
    </row>
    <row r="270" spans="1:22" ht="12.75">
      <c r="A270" s="34"/>
      <c r="B270" s="34"/>
      <c r="C270" s="34"/>
      <c r="D270" s="43"/>
      <c r="E270" s="43"/>
      <c r="F270" s="44"/>
      <c r="G270" s="44"/>
      <c r="H270" s="44"/>
      <c r="I270" s="44"/>
      <c r="S270" s="16"/>
      <c r="U270" s="28"/>
      <c r="V270" s="28"/>
    </row>
    <row r="271" spans="1:22" ht="12.75">
      <c r="A271" s="34"/>
      <c r="B271" s="34"/>
      <c r="C271" s="34"/>
      <c r="D271" s="43"/>
      <c r="E271" s="43"/>
      <c r="F271" s="44"/>
      <c r="G271" s="44"/>
      <c r="H271" s="44"/>
      <c r="I271" s="44"/>
      <c r="S271" s="16"/>
      <c r="U271" s="28"/>
      <c r="V271" s="28"/>
    </row>
    <row r="272" spans="1:22" ht="12.75">
      <c r="A272" s="34"/>
      <c r="B272" s="34"/>
      <c r="C272" s="34"/>
      <c r="D272" s="43"/>
      <c r="E272" s="43"/>
      <c r="F272" s="44"/>
      <c r="G272" s="44"/>
      <c r="H272" s="44"/>
      <c r="I272" s="44"/>
      <c r="S272" s="16"/>
      <c r="U272" s="28"/>
      <c r="V272" s="28"/>
    </row>
    <row r="273" spans="1:22" ht="12.75">
      <c r="A273" s="34"/>
      <c r="B273" s="34"/>
      <c r="C273" s="34"/>
      <c r="D273" s="43"/>
      <c r="E273" s="43"/>
      <c r="F273" s="44"/>
      <c r="G273" s="44"/>
      <c r="H273" s="44"/>
      <c r="I273" s="44"/>
      <c r="S273" s="16"/>
      <c r="U273" s="28"/>
      <c r="V273" s="28"/>
    </row>
    <row r="274" spans="1:22" ht="12.75">
      <c r="A274" s="34"/>
      <c r="B274" s="34"/>
      <c r="C274" s="34"/>
      <c r="D274" s="43"/>
      <c r="E274" s="43"/>
      <c r="F274" s="44"/>
      <c r="G274" s="44"/>
      <c r="H274" s="44"/>
      <c r="I274" s="44"/>
      <c r="S274" s="16"/>
      <c r="U274" s="28"/>
      <c r="V274" s="28"/>
    </row>
    <row r="275" spans="1:22" ht="12.75">
      <c r="A275" s="34"/>
      <c r="B275" s="34"/>
      <c r="C275" s="34"/>
      <c r="D275" s="43"/>
      <c r="E275" s="43"/>
      <c r="F275" s="44"/>
      <c r="G275" s="44"/>
      <c r="H275" s="44"/>
      <c r="I275" s="44"/>
      <c r="S275" s="16"/>
      <c r="U275" s="28"/>
      <c r="V275" s="28"/>
    </row>
    <row r="276" spans="1:22" ht="12.75">
      <c r="A276" s="34"/>
      <c r="B276" s="34"/>
      <c r="C276" s="34"/>
      <c r="D276" s="43"/>
      <c r="E276" s="43"/>
      <c r="F276" s="44"/>
      <c r="G276" s="44"/>
      <c r="H276" s="44"/>
      <c r="I276" s="44"/>
      <c r="S276" s="16"/>
      <c r="U276" s="28"/>
      <c r="V276" s="28"/>
    </row>
    <row r="277" spans="1:22" ht="12.75">
      <c r="A277" s="34"/>
      <c r="B277" s="34"/>
      <c r="C277" s="34"/>
      <c r="D277" s="43"/>
      <c r="E277" s="43"/>
      <c r="F277" s="44"/>
      <c r="G277" s="44"/>
      <c r="H277" s="44"/>
      <c r="I277" s="44"/>
      <c r="S277" s="16"/>
      <c r="U277" s="28"/>
      <c r="V277" s="28"/>
    </row>
    <row r="278" spans="1:22" ht="12.75">
      <c r="A278" s="34"/>
      <c r="B278" s="34"/>
      <c r="C278" s="34"/>
      <c r="D278" s="43"/>
      <c r="E278" s="43"/>
      <c r="F278" s="44"/>
      <c r="G278" s="44"/>
      <c r="H278" s="44"/>
      <c r="I278" s="44"/>
      <c r="S278" s="16"/>
      <c r="U278" s="28"/>
      <c r="V278" s="28"/>
    </row>
    <row r="279" spans="1:22" ht="12.75">
      <c r="A279" s="34"/>
      <c r="B279" s="34"/>
      <c r="C279" s="34"/>
      <c r="D279" s="43"/>
      <c r="E279" s="43"/>
      <c r="F279" s="44"/>
      <c r="G279" s="44"/>
      <c r="H279" s="44"/>
      <c r="I279" s="44"/>
      <c r="S279" s="16"/>
      <c r="U279" s="28"/>
      <c r="V279" s="28"/>
    </row>
    <row r="280" spans="1:22" ht="12.75">
      <c r="A280" s="34"/>
      <c r="B280" s="34"/>
      <c r="C280" s="34"/>
      <c r="D280" s="43"/>
      <c r="E280" s="43"/>
      <c r="F280" s="44"/>
      <c r="G280" s="44"/>
      <c r="H280" s="44"/>
      <c r="I280" s="44"/>
      <c r="S280" s="16"/>
      <c r="U280" s="28"/>
      <c r="V280" s="28"/>
    </row>
    <row r="281" spans="1:22" ht="12.75">
      <c r="A281" s="34"/>
      <c r="B281" s="34"/>
      <c r="C281" s="34"/>
      <c r="D281" s="43"/>
      <c r="E281" s="43"/>
      <c r="F281" s="44"/>
      <c r="G281" s="44"/>
      <c r="H281" s="44"/>
      <c r="I281" s="44"/>
      <c r="S281" s="16"/>
      <c r="U281" s="28"/>
      <c r="V281" s="28"/>
    </row>
    <row r="282" spans="1:22" ht="12.75">
      <c r="A282" s="34"/>
      <c r="B282" s="34"/>
      <c r="C282" s="34"/>
      <c r="D282" s="43"/>
      <c r="E282" s="43"/>
      <c r="F282" s="44"/>
      <c r="G282" s="44"/>
      <c r="H282" s="44"/>
      <c r="I282" s="44"/>
      <c r="S282" s="16"/>
      <c r="U282" s="28"/>
      <c r="V282" s="28"/>
    </row>
    <row r="283" spans="1:22" ht="12.75">
      <c r="A283" s="34"/>
      <c r="B283" s="34"/>
      <c r="C283" s="34"/>
      <c r="D283" s="43"/>
      <c r="E283" s="43"/>
      <c r="F283" s="44"/>
      <c r="G283" s="44"/>
      <c r="H283" s="44"/>
      <c r="I283" s="44"/>
      <c r="S283" s="16"/>
      <c r="U283" s="28"/>
      <c r="V283" s="28"/>
    </row>
    <row r="284" spans="1:22" ht="12.75">
      <c r="A284" s="34"/>
      <c r="B284" s="34"/>
      <c r="C284" s="34"/>
      <c r="D284" s="43"/>
      <c r="E284" s="43"/>
      <c r="F284" s="44"/>
      <c r="G284" s="44"/>
      <c r="H284" s="44"/>
      <c r="I284" s="44"/>
      <c r="S284" s="16"/>
      <c r="U284" s="28"/>
      <c r="V284" s="28"/>
    </row>
    <row r="285" spans="1:22" ht="12.75">
      <c r="A285" s="34"/>
      <c r="B285" s="34"/>
      <c r="C285" s="34"/>
      <c r="D285" s="43"/>
      <c r="E285" s="43"/>
      <c r="F285" s="44"/>
      <c r="G285" s="44"/>
      <c r="H285" s="44"/>
      <c r="I285" s="44"/>
      <c r="S285" s="16"/>
      <c r="U285" s="28"/>
      <c r="V285" s="28"/>
    </row>
    <row r="286" spans="1:22" ht="12.75">
      <c r="A286" s="34"/>
      <c r="B286" s="34"/>
      <c r="C286" s="34"/>
      <c r="D286" s="43"/>
      <c r="E286" s="43"/>
      <c r="F286" s="44"/>
      <c r="G286" s="44"/>
      <c r="H286" s="44"/>
      <c r="I286" s="44"/>
      <c r="S286" s="16"/>
      <c r="U286" s="28"/>
      <c r="V286" s="28"/>
    </row>
    <row r="287" spans="1:22" ht="12.75">
      <c r="A287" s="34"/>
      <c r="B287" s="34"/>
      <c r="C287" s="34"/>
      <c r="D287" s="43"/>
      <c r="E287" s="43"/>
      <c r="F287" s="44"/>
      <c r="G287" s="44"/>
      <c r="H287" s="44"/>
      <c r="I287" s="44"/>
      <c r="S287" s="16"/>
      <c r="U287" s="28"/>
      <c r="V287" s="28"/>
    </row>
    <row r="288" spans="1:22" ht="12.75">
      <c r="A288" s="34"/>
      <c r="B288" s="34"/>
      <c r="C288" s="34"/>
      <c r="D288" s="43"/>
      <c r="E288" s="43"/>
      <c r="F288" s="44"/>
      <c r="G288" s="44"/>
      <c r="H288" s="44"/>
      <c r="I288" s="44"/>
      <c r="S288" s="16"/>
      <c r="U288" s="28"/>
      <c r="V288" s="28"/>
    </row>
    <row r="289" spans="1:22" ht="12.75">
      <c r="A289" s="34"/>
      <c r="B289" s="34"/>
      <c r="C289" s="34"/>
      <c r="D289" s="43"/>
      <c r="E289" s="43"/>
      <c r="F289" s="44"/>
      <c r="G289" s="44"/>
      <c r="H289" s="44"/>
      <c r="I289" s="44"/>
      <c r="S289" s="16"/>
      <c r="U289" s="28"/>
      <c r="V289" s="28"/>
    </row>
    <row r="290" spans="1:22" ht="12.75">
      <c r="A290" s="34"/>
      <c r="B290" s="34"/>
      <c r="C290" s="34"/>
      <c r="D290" s="43"/>
      <c r="E290" s="43"/>
      <c r="F290" s="44"/>
      <c r="G290" s="44"/>
      <c r="H290" s="44"/>
      <c r="I290" s="44"/>
      <c r="S290" s="16"/>
      <c r="U290" s="28"/>
      <c r="V290" s="28"/>
    </row>
    <row r="291" spans="1:22" ht="12.75">
      <c r="A291" s="34"/>
      <c r="B291" s="34"/>
      <c r="C291" s="34"/>
      <c r="D291" s="43"/>
      <c r="E291" s="43"/>
      <c r="F291" s="44"/>
      <c r="G291" s="44"/>
      <c r="H291" s="44"/>
      <c r="I291" s="44"/>
      <c r="S291" s="16"/>
      <c r="U291" s="28"/>
      <c r="V291" s="28"/>
    </row>
    <row r="292" spans="1:22" ht="12.75">
      <c r="A292" s="34"/>
      <c r="B292" s="34"/>
      <c r="C292" s="34"/>
      <c r="D292" s="43"/>
      <c r="E292" s="43"/>
      <c r="F292" s="44"/>
      <c r="G292" s="44"/>
      <c r="H292" s="44"/>
      <c r="I292" s="44"/>
      <c r="S292" s="16"/>
      <c r="U292" s="28"/>
      <c r="V292" s="28"/>
    </row>
    <row r="293" spans="1:22" ht="12.75">
      <c r="A293" s="34"/>
      <c r="B293" s="34"/>
      <c r="C293" s="34"/>
      <c r="D293" s="43"/>
      <c r="E293" s="43"/>
      <c r="F293" s="44"/>
      <c r="G293" s="44"/>
      <c r="H293" s="44"/>
      <c r="I293" s="44"/>
      <c r="S293" s="16"/>
      <c r="U293" s="28"/>
      <c r="V293" s="28"/>
    </row>
    <row r="294" spans="1:22" ht="12.75">
      <c r="A294" s="34"/>
      <c r="B294" s="34"/>
      <c r="C294" s="34"/>
      <c r="D294" s="43"/>
      <c r="E294" s="43"/>
      <c r="F294" s="44"/>
      <c r="G294" s="44"/>
      <c r="H294" s="44"/>
      <c r="I294" s="44"/>
      <c r="S294" s="16"/>
      <c r="U294" s="28"/>
      <c r="V294" s="28"/>
    </row>
    <row r="295" spans="1:22" ht="12.75">
      <c r="A295" s="34"/>
      <c r="B295" s="34"/>
      <c r="C295" s="34"/>
      <c r="D295" s="43"/>
      <c r="E295" s="43"/>
      <c r="F295" s="44"/>
      <c r="G295" s="44"/>
      <c r="H295" s="44"/>
      <c r="I295" s="44"/>
      <c r="S295" s="16"/>
      <c r="U295" s="28"/>
      <c r="V295" s="28"/>
    </row>
    <row r="296" spans="1:22" ht="12.75">
      <c r="A296" s="34"/>
      <c r="B296" s="34"/>
      <c r="C296" s="34"/>
      <c r="D296" s="43"/>
      <c r="E296" s="43"/>
      <c r="F296" s="44"/>
      <c r="G296" s="44"/>
      <c r="H296" s="44"/>
      <c r="I296" s="44"/>
      <c r="S296" s="16"/>
      <c r="U296" s="28"/>
      <c r="V296" s="28"/>
    </row>
    <row r="297" spans="1:22" ht="12.75">
      <c r="A297" s="34"/>
      <c r="B297" s="34"/>
      <c r="C297" s="34"/>
      <c r="D297" s="43"/>
      <c r="E297" s="43"/>
      <c r="F297" s="44"/>
      <c r="G297" s="44"/>
      <c r="H297" s="44"/>
      <c r="I297" s="44"/>
      <c r="S297" s="16"/>
      <c r="U297" s="28"/>
      <c r="V297" s="28"/>
    </row>
    <row r="298" spans="1:22" ht="12.75">
      <c r="A298" s="34"/>
      <c r="B298" s="34"/>
      <c r="C298" s="34"/>
      <c r="D298" s="43"/>
      <c r="E298" s="43"/>
      <c r="F298" s="44"/>
      <c r="G298" s="44"/>
      <c r="H298" s="44"/>
      <c r="I298" s="44"/>
      <c r="S298" s="16"/>
      <c r="U298" s="28"/>
      <c r="V298" s="28"/>
    </row>
    <row r="299" spans="1:22" ht="12.75">
      <c r="A299" s="34"/>
      <c r="B299" s="34"/>
      <c r="C299" s="34"/>
      <c r="D299" s="43"/>
      <c r="E299" s="43"/>
      <c r="F299" s="44"/>
      <c r="G299" s="44"/>
      <c r="H299" s="44"/>
      <c r="I299" s="44"/>
      <c r="S299" s="16"/>
      <c r="U299" s="28"/>
      <c r="V299" s="28"/>
    </row>
    <row r="300" spans="1:22" ht="12.75">
      <c r="A300" s="34"/>
      <c r="B300" s="34"/>
      <c r="C300" s="34"/>
      <c r="D300" s="43"/>
      <c r="E300" s="43"/>
      <c r="F300" s="44"/>
      <c r="G300" s="44"/>
      <c r="H300" s="44"/>
      <c r="I300" s="44"/>
      <c r="S300" s="16"/>
      <c r="U300" s="28"/>
      <c r="V300" s="28"/>
    </row>
    <row r="301" spans="1:22" ht="12.75">
      <c r="A301" s="34"/>
      <c r="B301" s="34"/>
      <c r="C301" s="34"/>
      <c r="D301" s="43"/>
      <c r="E301" s="43"/>
      <c r="F301" s="44"/>
      <c r="G301" s="44"/>
      <c r="H301" s="44"/>
      <c r="I301" s="44"/>
      <c r="S301" s="16"/>
      <c r="U301" s="28"/>
      <c r="V301" s="28"/>
    </row>
    <row r="302" spans="1:22" ht="12.75">
      <c r="A302" s="34"/>
      <c r="B302" s="34"/>
      <c r="C302" s="34"/>
      <c r="D302" s="43"/>
      <c r="E302" s="43"/>
      <c r="F302" s="44"/>
      <c r="G302" s="44"/>
      <c r="H302" s="44"/>
      <c r="I302" s="44"/>
      <c r="S302" s="16"/>
      <c r="U302" s="28"/>
      <c r="V302" s="28"/>
    </row>
    <row r="303" spans="1:22" ht="12.75">
      <c r="A303" s="34"/>
      <c r="B303" s="34"/>
      <c r="C303" s="34"/>
      <c r="D303" s="43"/>
      <c r="E303" s="43"/>
      <c r="F303" s="44"/>
      <c r="G303" s="44"/>
      <c r="H303" s="44"/>
      <c r="I303" s="44"/>
      <c r="S303" s="16"/>
      <c r="U303" s="28"/>
      <c r="V303" s="28"/>
    </row>
    <row r="304" spans="1:22" ht="12.75">
      <c r="A304" s="34"/>
      <c r="B304" s="34"/>
      <c r="C304" s="34"/>
      <c r="D304" s="43"/>
      <c r="E304" s="43"/>
      <c r="F304" s="44"/>
      <c r="G304" s="44"/>
      <c r="H304" s="44"/>
      <c r="I304" s="44"/>
      <c r="S304" s="16"/>
      <c r="U304" s="28"/>
      <c r="V304" s="28"/>
    </row>
    <row r="305" spans="1:22" ht="12.75">
      <c r="A305" s="34"/>
      <c r="B305" s="34"/>
      <c r="C305" s="34"/>
      <c r="D305" s="43"/>
      <c r="E305" s="43"/>
      <c r="F305" s="44"/>
      <c r="G305" s="44"/>
      <c r="H305" s="44"/>
      <c r="I305" s="44"/>
      <c r="S305" s="16"/>
      <c r="U305" s="28"/>
      <c r="V305" s="28"/>
    </row>
    <row r="306" spans="1:22" ht="12.75">
      <c r="A306" s="34"/>
      <c r="B306" s="34"/>
      <c r="C306" s="34"/>
      <c r="D306" s="43"/>
      <c r="E306" s="43"/>
      <c r="F306" s="44"/>
      <c r="G306" s="44"/>
      <c r="H306" s="44"/>
      <c r="I306" s="44"/>
      <c r="S306" s="16"/>
      <c r="U306" s="28"/>
      <c r="V306" s="28"/>
    </row>
    <row r="307" spans="1:22" ht="12.75">
      <c r="A307" s="34"/>
      <c r="B307" s="34"/>
      <c r="C307" s="34"/>
      <c r="D307" s="43"/>
      <c r="E307" s="43"/>
      <c r="F307" s="44"/>
      <c r="G307" s="44"/>
      <c r="H307" s="44"/>
      <c r="I307" s="44"/>
      <c r="S307" s="16"/>
      <c r="U307" s="28"/>
      <c r="V307" s="28"/>
    </row>
    <row r="308" spans="1:22" ht="12.75">
      <c r="A308" s="34"/>
      <c r="B308" s="34"/>
      <c r="C308" s="34"/>
      <c r="D308" s="43"/>
      <c r="E308" s="43"/>
      <c r="F308" s="44"/>
      <c r="G308" s="44"/>
      <c r="H308" s="44"/>
      <c r="I308" s="44"/>
      <c r="S308" s="16"/>
      <c r="U308" s="28"/>
      <c r="V308" s="28"/>
    </row>
    <row r="309" spans="1:22" ht="12.75">
      <c r="A309" s="34"/>
      <c r="B309" s="34"/>
      <c r="C309" s="34"/>
      <c r="D309" s="43"/>
      <c r="E309" s="43"/>
      <c r="F309" s="44"/>
      <c r="G309" s="44"/>
      <c r="H309" s="44"/>
      <c r="I309" s="44"/>
      <c r="S309" s="16"/>
      <c r="U309" s="28"/>
      <c r="V309" s="28"/>
    </row>
    <row r="310" spans="1:22" ht="12.75">
      <c r="A310" s="34"/>
      <c r="B310" s="34"/>
      <c r="C310" s="34"/>
      <c r="D310" s="43"/>
      <c r="E310" s="43"/>
      <c r="F310" s="44"/>
      <c r="G310" s="44"/>
      <c r="H310" s="44"/>
      <c r="I310" s="44"/>
      <c r="S310" s="16"/>
      <c r="U310" s="28"/>
      <c r="V310" s="28"/>
    </row>
    <row r="311" spans="1:22" ht="12.75">
      <c r="A311" s="34"/>
      <c r="B311" s="34"/>
      <c r="C311" s="34"/>
      <c r="D311" s="43"/>
      <c r="E311" s="43"/>
      <c r="F311" s="44"/>
      <c r="G311" s="44"/>
      <c r="H311" s="44"/>
      <c r="I311" s="44"/>
      <c r="S311" s="16"/>
      <c r="U311" s="28"/>
      <c r="V311" s="28"/>
    </row>
    <row r="312" spans="1:22" ht="12.75">
      <c r="A312" s="34"/>
      <c r="B312" s="34"/>
      <c r="C312" s="34"/>
      <c r="D312" s="43"/>
      <c r="E312" s="43"/>
      <c r="F312" s="44"/>
      <c r="G312" s="44"/>
      <c r="H312" s="44"/>
      <c r="I312" s="44"/>
      <c r="S312" s="16"/>
      <c r="U312" s="28"/>
      <c r="V312" s="28"/>
    </row>
    <row r="313" spans="1:22" ht="12.75">
      <c r="A313" s="34"/>
      <c r="B313" s="34"/>
      <c r="C313" s="34"/>
      <c r="D313" s="43"/>
      <c r="E313" s="43"/>
      <c r="F313" s="44"/>
      <c r="G313" s="44"/>
      <c r="H313" s="44"/>
      <c r="I313" s="44"/>
      <c r="S313" s="16"/>
      <c r="U313" s="28"/>
      <c r="V313" s="28"/>
    </row>
    <row r="314" spans="1:22" ht="12.75">
      <c r="A314" s="34"/>
      <c r="B314" s="34"/>
      <c r="C314" s="34"/>
      <c r="D314" s="43"/>
      <c r="E314" s="43"/>
      <c r="F314" s="44"/>
      <c r="G314" s="44"/>
      <c r="H314" s="44"/>
      <c r="I314" s="44"/>
      <c r="S314" s="16"/>
      <c r="U314" s="28"/>
      <c r="V314" s="28"/>
    </row>
    <row r="315" spans="1:22" ht="12.75">
      <c r="A315" s="34"/>
      <c r="B315" s="34"/>
      <c r="C315" s="34"/>
      <c r="D315" s="43"/>
      <c r="E315" s="43"/>
      <c r="F315" s="44"/>
      <c r="G315" s="44"/>
      <c r="H315" s="44"/>
      <c r="I315" s="44"/>
      <c r="S315" s="16"/>
      <c r="U315" s="28"/>
      <c r="V315" s="28"/>
    </row>
    <row r="316" spans="1:22" ht="12.75">
      <c r="A316" s="34"/>
      <c r="B316" s="34"/>
      <c r="C316" s="34"/>
      <c r="D316" s="43"/>
      <c r="E316" s="43"/>
      <c r="F316" s="44"/>
      <c r="G316" s="44"/>
      <c r="H316" s="44"/>
      <c r="I316" s="44"/>
      <c r="S316" s="16"/>
      <c r="U316" s="28"/>
      <c r="V316" s="28"/>
    </row>
    <row r="317" spans="1:22" ht="12.75">
      <c r="A317" s="34"/>
      <c r="B317" s="34"/>
      <c r="C317" s="34"/>
      <c r="D317" s="43"/>
      <c r="E317" s="43"/>
      <c r="F317" s="44"/>
      <c r="G317" s="44"/>
      <c r="H317" s="44"/>
      <c r="I317" s="44"/>
      <c r="S317" s="16"/>
      <c r="U317" s="28"/>
      <c r="V317" s="28"/>
    </row>
    <row r="318" spans="1:22" ht="12.75">
      <c r="A318" s="34"/>
      <c r="B318" s="34"/>
      <c r="C318" s="34"/>
      <c r="D318" s="43"/>
      <c r="E318" s="43"/>
      <c r="F318" s="44"/>
      <c r="G318" s="44"/>
      <c r="H318" s="44"/>
      <c r="I318" s="44"/>
      <c r="S318" s="16"/>
      <c r="U318" s="28"/>
      <c r="V318" s="28"/>
    </row>
    <row r="319" spans="1:22" ht="12.75">
      <c r="A319" s="34"/>
      <c r="B319" s="34"/>
      <c r="C319" s="34"/>
      <c r="D319" s="43"/>
      <c r="E319" s="43"/>
      <c r="F319" s="44"/>
      <c r="G319" s="44"/>
      <c r="H319" s="44"/>
      <c r="I319" s="44"/>
      <c r="S319" s="16"/>
      <c r="U319" s="28"/>
      <c r="V319" s="28"/>
    </row>
    <row r="320" spans="1:22" ht="12.75">
      <c r="A320" s="34"/>
      <c r="B320" s="34"/>
      <c r="C320" s="34"/>
      <c r="D320" s="43"/>
      <c r="E320" s="43"/>
      <c r="F320" s="44"/>
      <c r="G320" s="44"/>
      <c r="H320" s="44"/>
      <c r="I320" s="44"/>
      <c r="S320" s="16"/>
      <c r="U320" s="28"/>
      <c r="V320" s="28"/>
    </row>
    <row r="321" spans="1:22" ht="12.75">
      <c r="A321" s="34"/>
      <c r="B321" s="34"/>
      <c r="C321" s="34"/>
      <c r="D321" s="43"/>
      <c r="E321" s="43"/>
      <c r="F321" s="44"/>
      <c r="G321" s="44"/>
      <c r="H321" s="44"/>
      <c r="I321" s="44"/>
      <c r="S321" s="16"/>
      <c r="U321" s="28"/>
      <c r="V321" s="28"/>
    </row>
    <row r="322" spans="1:22" ht="12.75">
      <c r="A322" s="34"/>
      <c r="B322" s="34"/>
      <c r="C322" s="34"/>
      <c r="D322" s="43"/>
      <c r="E322" s="43"/>
      <c r="F322" s="44"/>
      <c r="G322" s="44"/>
      <c r="H322" s="44"/>
      <c r="I322" s="44"/>
      <c r="S322" s="16"/>
      <c r="U322" s="28"/>
      <c r="V322" s="28"/>
    </row>
    <row r="323" spans="1:22" ht="12.75">
      <c r="A323" s="34"/>
      <c r="B323" s="34"/>
      <c r="C323" s="34"/>
      <c r="D323" s="43"/>
      <c r="E323" s="43"/>
      <c r="F323" s="44"/>
      <c r="G323" s="44"/>
      <c r="H323" s="44"/>
      <c r="I323" s="44"/>
      <c r="S323" s="16"/>
      <c r="U323" s="28"/>
      <c r="V323" s="28"/>
    </row>
    <row r="324" spans="1:22" ht="12.75">
      <c r="A324" s="34"/>
      <c r="B324" s="34"/>
      <c r="C324" s="34"/>
      <c r="D324" s="43"/>
      <c r="E324" s="43"/>
      <c r="F324" s="44"/>
      <c r="G324" s="44"/>
      <c r="H324" s="44"/>
      <c r="I324" s="44"/>
      <c r="S324" s="16"/>
      <c r="U324" s="28"/>
      <c r="V324" s="28"/>
    </row>
    <row r="325" spans="1:22" ht="12.75">
      <c r="A325" s="34"/>
      <c r="B325" s="34"/>
      <c r="C325" s="34"/>
      <c r="D325" s="43"/>
      <c r="E325" s="43"/>
      <c r="F325" s="44"/>
      <c r="G325" s="44"/>
      <c r="H325" s="44"/>
      <c r="I325" s="44"/>
      <c r="S325" s="16"/>
      <c r="U325" s="28"/>
      <c r="V325" s="28"/>
    </row>
    <row r="326" spans="1:22" ht="12.75">
      <c r="A326" s="34"/>
      <c r="B326" s="34"/>
      <c r="C326" s="34"/>
      <c r="D326" s="43"/>
      <c r="E326" s="43"/>
      <c r="F326" s="44"/>
      <c r="G326" s="44"/>
      <c r="H326" s="44"/>
      <c r="I326" s="44"/>
      <c r="S326" s="16"/>
      <c r="U326" s="28"/>
      <c r="V326" s="28"/>
    </row>
    <row r="327" spans="1:22" ht="12.75">
      <c r="A327" s="34"/>
      <c r="B327" s="34"/>
      <c r="C327" s="34"/>
      <c r="D327" s="43"/>
      <c r="E327" s="43"/>
      <c r="F327" s="44"/>
      <c r="G327" s="44"/>
      <c r="H327" s="44"/>
      <c r="I327" s="44"/>
      <c r="S327" s="16"/>
      <c r="U327" s="28"/>
      <c r="V327" s="28"/>
    </row>
    <row r="328" spans="1:22" ht="12.75">
      <c r="A328" s="34"/>
      <c r="B328" s="34"/>
      <c r="C328" s="34"/>
      <c r="D328" s="43"/>
      <c r="E328" s="43"/>
      <c r="F328" s="44"/>
      <c r="G328" s="44"/>
      <c r="H328" s="44"/>
      <c r="I328" s="44"/>
      <c r="S328" s="16"/>
      <c r="U328" s="28"/>
      <c r="V328" s="28"/>
    </row>
    <row r="329" spans="1:22" ht="12.75">
      <c r="A329" s="34"/>
      <c r="B329" s="34"/>
      <c r="C329" s="34"/>
      <c r="D329" s="43"/>
      <c r="E329" s="43"/>
      <c r="F329" s="44"/>
      <c r="G329" s="44"/>
      <c r="H329" s="44"/>
      <c r="I329" s="44"/>
      <c r="S329" s="16"/>
      <c r="U329" s="28"/>
      <c r="V329" s="28"/>
    </row>
    <row r="330" spans="1:9" ht="12.75">
      <c r="A330" s="34"/>
      <c r="B330" s="34"/>
      <c r="C330" s="34"/>
      <c r="D330" s="43"/>
      <c r="E330" s="43"/>
      <c r="F330" s="44"/>
      <c r="G330" s="44"/>
      <c r="H330" s="44"/>
      <c r="I330" s="44"/>
    </row>
    <row r="331" spans="1:9" ht="12.75">
      <c r="A331" s="34"/>
      <c r="B331" s="34"/>
      <c r="C331" s="34"/>
      <c r="D331" s="43"/>
      <c r="E331" s="43"/>
      <c r="F331" s="44"/>
      <c r="G331" s="44"/>
      <c r="H331" s="44"/>
      <c r="I331" s="44"/>
    </row>
  </sheetData>
  <sheetProtection password="DDA1" sheet="1"/>
  <mergeCells count="5">
    <mergeCell ref="A10:F10"/>
    <mergeCell ref="A26:I26"/>
    <mergeCell ref="A11:F11"/>
    <mergeCell ref="A12:F12"/>
    <mergeCell ref="A13:F13"/>
  </mergeCells>
  <conditionalFormatting sqref="A29:A331">
    <cfRule type="cellIs" priority="7" dxfId="2" operator="lessThanOrEqual" stopIfTrue="1">
      <formula>0</formula>
    </cfRule>
  </conditionalFormatting>
  <conditionalFormatting sqref="E22">
    <cfRule type="cellIs" priority="3" dxfId="0" operator="lessThan" stopIfTrue="1">
      <formula>$G$22</formula>
    </cfRule>
  </conditionalFormatting>
  <conditionalFormatting sqref="E20 E21">
    <cfRule type="cellIs" priority="2" dxfId="0" operator="lessThan" stopIfTrue="1">
      <formula>6</formula>
    </cfRule>
  </conditionalFormatting>
  <conditionalFormatting sqref="E21">
    <cfRule type="cellIs" priority="1" dxfId="0" operator="lessThan" stopIfTrue="1">
      <formula>5</formula>
    </cfRule>
  </conditionalFormatting>
  <printOptions/>
  <pageMargins left="0.75" right="0.75" top="1" bottom="1" header="0.5" footer="0.5"/>
  <pageSetup fitToHeight="0" fitToWidth="0" horizontalDpi="600" verticalDpi="600" orientation="portrait" scale="45" r:id="rId4"/>
  <headerFooter alignWithMargins="0">
    <oddHeader>&amp;L&amp;"Arial,Bold"&amp;8CULTEC, Inc.
P.O. Box 280
Brookfield, CT 06804&amp;C&amp;"Arial,Bold"&amp;8Phone: 203-775-4416
Fax: 203-775-1462
www.cultec.com
custservice@cultec.com&amp;R&amp;G</oddHeader>
    <oddFooter>&amp;L&amp;8Created on: &amp;D&amp;C&amp;8Copyright CULTEC, Inc. All Rights Reserved</oddFooter>
  </headerFooter>
  <drawing r:id="rId2"/>
  <legacyDrawingHF r:id="rId3"/>
  <tableParts>
    <tablePart r:id="rId1"/>
  </tableParts>
</worksheet>
</file>

<file path=xl/worksheets/sheet3.xml><?xml version="1.0" encoding="utf-8"?>
<worksheet xmlns="http://schemas.openxmlformats.org/spreadsheetml/2006/main" xmlns:r="http://schemas.openxmlformats.org/officeDocument/2006/relationships">
  <sheetPr codeName="Sheet6"/>
  <dimension ref="A7:AI335"/>
  <sheetViews>
    <sheetView showGridLines="0" workbookViewId="0" topLeftCell="B1">
      <selection activeCell="Q15" sqref="Q15"/>
    </sheetView>
  </sheetViews>
  <sheetFormatPr defaultColWidth="9.140625" defaultRowHeight="12.75"/>
  <cols>
    <col min="1" max="1" width="13.00390625" style="13" hidden="1" customWidth="1"/>
    <col min="2" max="2" width="13.00390625" style="13" customWidth="1"/>
    <col min="3" max="3" width="13.00390625" style="13" hidden="1" customWidth="1"/>
    <col min="4" max="6" width="12.140625" style="13" hidden="1" customWidth="1"/>
    <col min="7" max="7" width="13.7109375" style="13" customWidth="1"/>
    <col min="8" max="8" width="0.9921875" style="13" hidden="1" customWidth="1"/>
    <col min="9" max="9" width="12.28125" style="13" bestFit="1" customWidth="1"/>
    <col min="10" max="10" width="15.00390625" style="17" hidden="1" customWidth="1"/>
    <col min="11" max="11" width="14.00390625" style="16" customWidth="1"/>
    <col min="12" max="12" width="14.28125" style="16" hidden="1" customWidth="1"/>
    <col min="13" max="13" width="14.28125" style="16" customWidth="1"/>
    <col min="14" max="14" width="15.28125" style="16" hidden="1" customWidth="1"/>
    <col min="15" max="15" width="15.28125" style="16" customWidth="1"/>
    <col min="16" max="16" width="15.28125" style="16" hidden="1" customWidth="1"/>
    <col min="17" max="17" width="12.7109375" style="16" customWidth="1"/>
    <col min="18" max="18" width="16.8515625" style="16" bestFit="1" customWidth="1"/>
    <col min="19" max="20" width="9.28125" style="13" customWidth="1"/>
    <col min="21" max="21" width="15.8515625" style="13" hidden="1" customWidth="1"/>
    <col min="22" max="22" width="9.140625" style="13" hidden="1" customWidth="1"/>
    <col min="23" max="23" width="8.57421875" style="13" hidden="1" customWidth="1"/>
    <col min="24" max="24" width="11.8515625" style="13" hidden="1" customWidth="1"/>
    <col min="25" max="25" width="11.140625" style="13" hidden="1" customWidth="1"/>
    <col min="26" max="35" width="9.140625" style="13" hidden="1" customWidth="1"/>
    <col min="36" max="36" width="9.140625" style="13" customWidth="1"/>
    <col min="37" max="16384" width="9.140625" style="13" customWidth="1"/>
  </cols>
  <sheetData>
    <row r="1" ht="12.75"/>
    <row r="2" ht="12.75"/>
    <row r="3" ht="12.75"/>
    <row r="4" ht="12.75"/>
    <row r="5" ht="12.75"/>
    <row r="6" ht="12.75"/>
    <row r="7" spans="1:19" ht="12.75">
      <c r="A7" s="12"/>
      <c r="B7" s="12"/>
      <c r="C7" s="12"/>
      <c r="J7" s="13"/>
      <c r="L7" s="14"/>
      <c r="M7" s="15"/>
      <c r="N7" s="14"/>
      <c r="O7" s="15"/>
      <c r="P7" s="14"/>
      <c r="Q7" s="15"/>
      <c r="R7" s="15"/>
      <c r="S7" s="16"/>
    </row>
    <row r="8" spans="18:19" ht="20.25" customHeight="1">
      <c r="R8" s="15"/>
      <c r="S8" s="16"/>
    </row>
    <row r="9" spans="2:19" ht="15.75">
      <c r="B9" s="61" t="s">
        <v>2</v>
      </c>
      <c r="C9" s="18"/>
      <c r="D9" s="18"/>
      <c r="E9" s="18"/>
      <c r="F9" s="62" t="s">
        <v>65</v>
      </c>
      <c r="G9" s="63"/>
      <c r="H9" s="18"/>
      <c r="I9" s="62" t="s">
        <v>65</v>
      </c>
      <c r="J9" s="63">
        <f ca="1">TODAY()</f>
        <v>42676</v>
      </c>
      <c r="K9" s="63"/>
      <c r="L9" s="15"/>
      <c r="M9" s="15"/>
      <c r="N9" s="15"/>
      <c r="O9" s="61"/>
      <c r="P9" s="14"/>
      <c r="Q9" s="15"/>
      <c r="R9" s="15"/>
      <c r="S9" s="16"/>
    </row>
    <row r="10" spans="1:19" ht="12.75">
      <c r="A10" s="8"/>
      <c r="B10" s="85"/>
      <c r="C10" s="85"/>
      <c r="D10" s="85"/>
      <c r="E10" s="85"/>
      <c r="F10" s="85"/>
      <c r="G10" s="85"/>
      <c r="H10" s="85"/>
      <c r="I10" s="85"/>
      <c r="J10" s="85"/>
      <c r="K10" s="85"/>
      <c r="L10" s="15"/>
      <c r="M10" s="15"/>
      <c r="N10" s="15"/>
      <c r="O10" s="57"/>
      <c r="P10" s="14"/>
      <c r="Q10" s="15"/>
      <c r="R10" s="15"/>
      <c r="S10" s="16"/>
    </row>
    <row r="11" spans="1:19" ht="12.75">
      <c r="A11" s="8"/>
      <c r="B11" s="89"/>
      <c r="C11" s="89"/>
      <c r="D11" s="89"/>
      <c r="E11" s="89"/>
      <c r="F11" s="89"/>
      <c r="G11" s="89"/>
      <c r="H11" s="89"/>
      <c r="I11" s="89"/>
      <c r="J11" s="89"/>
      <c r="K11" s="89"/>
      <c r="L11" s="15"/>
      <c r="M11" s="15"/>
      <c r="N11" s="15"/>
      <c r="O11" s="57"/>
      <c r="P11" s="14"/>
      <c r="Q11" s="15"/>
      <c r="R11" s="15"/>
      <c r="S11" s="16"/>
    </row>
    <row r="12" spans="1:19" ht="12.75">
      <c r="A12" s="8"/>
      <c r="B12" s="89"/>
      <c r="C12" s="89"/>
      <c r="D12" s="89"/>
      <c r="E12" s="89"/>
      <c r="F12" s="89"/>
      <c r="G12" s="89"/>
      <c r="H12" s="89"/>
      <c r="I12" s="89"/>
      <c r="J12" s="89"/>
      <c r="K12" s="89"/>
      <c r="L12" s="15"/>
      <c r="M12" s="15"/>
      <c r="N12" s="15"/>
      <c r="O12" s="57"/>
      <c r="P12" s="14"/>
      <c r="Q12" s="15"/>
      <c r="R12" s="15"/>
      <c r="S12" s="16"/>
    </row>
    <row r="13" spans="1:20" s="64" customFormat="1" ht="12.75">
      <c r="A13" s="8"/>
      <c r="B13" s="89"/>
      <c r="C13" s="89"/>
      <c r="D13" s="89"/>
      <c r="E13" s="89"/>
      <c r="F13" s="89"/>
      <c r="G13" s="89"/>
      <c r="H13" s="89"/>
      <c r="I13" s="89"/>
      <c r="J13" s="89"/>
      <c r="K13" s="89"/>
      <c r="L13" s="15"/>
      <c r="M13" s="15"/>
      <c r="N13" s="15"/>
      <c r="O13" s="58"/>
      <c r="P13" s="14"/>
      <c r="Q13" s="15"/>
      <c r="R13" s="15"/>
      <c r="S13" s="16"/>
      <c r="T13" s="13"/>
    </row>
    <row r="14" spans="1:19" ht="12.75">
      <c r="A14" s="14"/>
      <c r="B14" s="14"/>
      <c r="C14" s="14"/>
      <c r="D14" s="14"/>
      <c r="E14" s="14"/>
      <c r="F14" s="14"/>
      <c r="G14" s="14"/>
      <c r="H14" s="14"/>
      <c r="I14" s="14"/>
      <c r="J14" s="14"/>
      <c r="K14" s="15"/>
      <c r="L14" s="15"/>
      <c r="M14" s="15"/>
      <c r="N14" s="15"/>
      <c r="O14" s="15"/>
      <c r="P14" s="14"/>
      <c r="Q14" s="15"/>
      <c r="R14" s="15"/>
      <c r="S14" s="16"/>
    </row>
    <row r="15" spans="1:13" ht="12.75">
      <c r="A15" s="12"/>
      <c r="B15" s="12"/>
      <c r="C15" s="12"/>
      <c r="J15" s="16"/>
      <c r="L15" s="14"/>
      <c r="M15" s="15"/>
    </row>
    <row r="16" spans="2:17" ht="12.75">
      <c r="B16" s="21" t="s">
        <v>59</v>
      </c>
      <c r="C16" s="21"/>
      <c r="I16" s="22">
        <v>1</v>
      </c>
      <c r="J16" s="16"/>
      <c r="K16" s="23" t="s">
        <v>33</v>
      </c>
      <c r="M16" s="26"/>
      <c r="N16" s="14"/>
      <c r="O16" s="15"/>
      <c r="Q16" s="15"/>
    </row>
    <row r="17" spans="2:17" ht="12.75">
      <c r="B17" s="21" t="s">
        <v>11</v>
      </c>
      <c r="C17" s="24"/>
      <c r="I17" s="22">
        <v>1</v>
      </c>
      <c r="J17" s="16"/>
      <c r="K17" s="23" t="s">
        <v>33</v>
      </c>
      <c r="M17" s="26"/>
      <c r="N17" s="14"/>
      <c r="O17" s="15"/>
      <c r="Q17" s="15"/>
    </row>
    <row r="18" spans="2:15" ht="12.75">
      <c r="B18" s="21" t="s">
        <v>25</v>
      </c>
      <c r="C18" s="21"/>
      <c r="I18" s="22">
        <v>0</v>
      </c>
      <c r="J18" s="16"/>
      <c r="K18" s="23" t="s">
        <v>33</v>
      </c>
      <c r="M18" s="26"/>
      <c r="N18" s="15"/>
      <c r="O18" s="15"/>
    </row>
    <row r="19" spans="2:19" ht="12.75">
      <c r="B19" s="21" t="s">
        <v>1</v>
      </c>
      <c r="C19" s="24"/>
      <c r="I19" s="22">
        <v>40</v>
      </c>
      <c r="J19" s="16"/>
      <c r="K19" s="23" t="s">
        <v>34</v>
      </c>
      <c r="M19" s="26"/>
      <c r="N19" s="15"/>
      <c r="O19" s="15"/>
      <c r="S19" s="16"/>
    </row>
    <row r="20" spans="2:19" ht="12.75">
      <c r="B20" s="21" t="s">
        <v>3</v>
      </c>
      <c r="I20" s="22">
        <v>152</v>
      </c>
      <c r="J20" s="16"/>
      <c r="K20" s="26" t="s">
        <v>8</v>
      </c>
      <c r="M20" s="83">
        <f>IF(I20&lt;152,"Min. of 152mm Required","")</f>
      </c>
      <c r="N20" s="15"/>
      <c r="O20" s="15"/>
      <c r="S20" s="16"/>
    </row>
    <row r="21" spans="2:19" ht="12.75">
      <c r="B21" s="21" t="s">
        <v>4</v>
      </c>
      <c r="I21" s="22">
        <v>152</v>
      </c>
      <c r="J21" s="16"/>
      <c r="K21" s="23" t="s">
        <v>8</v>
      </c>
      <c r="M21" s="83">
        <f>IF(I21&lt;152,"Min. of 152mm Required","")</f>
      </c>
      <c r="S21" s="16"/>
    </row>
    <row r="22" spans="2:20" ht="15" customHeight="1">
      <c r="B22" s="21" t="s">
        <v>36</v>
      </c>
      <c r="C22" s="16"/>
      <c r="I22" s="29">
        <f>M22</f>
        <v>4.33392495</v>
      </c>
      <c r="J22" s="16"/>
      <c r="K22" s="26" t="s">
        <v>66</v>
      </c>
      <c r="M22" s="30">
        <f>X50</f>
        <v>4.33392495</v>
      </c>
      <c r="N22" s="30"/>
      <c r="O22" s="30" t="s">
        <v>37</v>
      </c>
      <c r="R22" s="65"/>
      <c r="S22" s="65"/>
      <c r="T22" s="65"/>
    </row>
    <row r="23" spans="2:20" ht="12.75" customHeight="1">
      <c r="B23" s="21" t="s">
        <v>5</v>
      </c>
      <c r="I23" s="29">
        <v>100</v>
      </c>
      <c r="J23" s="16"/>
      <c r="K23" s="23" t="s">
        <v>38</v>
      </c>
      <c r="M23" s="26"/>
      <c r="N23" s="13"/>
      <c r="O23" s="66" t="s">
        <v>60</v>
      </c>
      <c r="R23" s="65"/>
      <c r="S23" s="16"/>
      <c r="T23" s="65"/>
    </row>
    <row r="24" spans="10:20" ht="12.75" customHeight="1">
      <c r="J24" s="16"/>
      <c r="O24" s="66" t="s">
        <v>61</v>
      </c>
      <c r="R24" s="65"/>
      <c r="S24" s="65"/>
      <c r="T24" s="65"/>
    </row>
    <row r="25" spans="10:20" ht="12.75" customHeight="1">
      <c r="J25" s="16"/>
      <c r="O25" s="66"/>
      <c r="R25" s="65"/>
      <c r="S25" s="65"/>
      <c r="T25" s="65"/>
    </row>
    <row r="26" spans="1:19" ht="39" customHeight="1">
      <c r="A26" s="90" t="s">
        <v>56</v>
      </c>
      <c r="B26" s="91"/>
      <c r="C26" s="91"/>
      <c r="D26" s="91"/>
      <c r="E26" s="91"/>
      <c r="F26" s="91"/>
      <c r="G26" s="91"/>
      <c r="H26" s="91"/>
      <c r="I26" s="91"/>
      <c r="J26" s="91"/>
      <c r="K26" s="91"/>
      <c r="L26" s="91"/>
      <c r="M26" s="91"/>
      <c r="N26" s="91"/>
      <c r="O26" s="91"/>
      <c r="P26" s="91"/>
      <c r="Q26" s="92"/>
      <c r="S26" s="16"/>
    </row>
    <row r="27" spans="1:17" ht="68.25" customHeight="1">
      <c r="A27" s="67" t="s">
        <v>41</v>
      </c>
      <c r="B27" s="68" t="s">
        <v>6</v>
      </c>
      <c r="C27" s="69" t="s">
        <v>27</v>
      </c>
      <c r="D27" s="69" t="s">
        <v>42</v>
      </c>
      <c r="E27" s="69" t="s">
        <v>28</v>
      </c>
      <c r="F27" s="69" t="s">
        <v>43</v>
      </c>
      <c r="G27" s="70" t="s">
        <v>29</v>
      </c>
      <c r="H27" s="69" t="s">
        <v>44</v>
      </c>
      <c r="I27" s="70" t="s">
        <v>40</v>
      </c>
      <c r="J27" s="69" t="s">
        <v>45</v>
      </c>
      <c r="K27" s="70" t="s">
        <v>30</v>
      </c>
      <c r="L27" s="69" t="s">
        <v>46</v>
      </c>
      <c r="M27" s="70" t="s">
        <v>31</v>
      </c>
      <c r="N27" s="71" t="s">
        <v>47</v>
      </c>
      <c r="O27" s="70" t="s">
        <v>32</v>
      </c>
      <c r="P27" s="69" t="s">
        <v>48</v>
      </c>
      <c r="Q27" s="72" t="s">
        <v>0</v>
      </c>
    </row>
    <row r="28" spans="1:35" ht="19.5" customHeight="1" thickBot="1">
      <c r="A28" s="73" t="s">
        <v>39</v>
      </c>
      <c r="B28" s="74" t="s">
        <v>8</v>
      </c>
      <c r="C28" s="75" t="s">
        <v>10</v>
      </c>
      <c r="D28" s="76" t="s">
        <v>9</v>
      </c>
      <c r="E28" s="76" t="s">
        <v>10</v>
      </c>
      <c r="F28" s="76" t="s">
        <v>9</v>
      </c>
      <c r="G28" s="76" t="s">
        <v>67</v>
      </c>
      <c r="H28" s="75" t="s">
        <v>9</v>
      </c>
      <c r="I28" s="76" t="s">
        <v>67</v>
      </c>
      <c r="J28" s="75" t="s">
        <v>9</v>
      </c>
      <c r="K28" s="76" t="s">
        <v>67</v>
      </c>
      <c r="L28" s="75" t="s">
        <v>9</v>
      </c>
      <c r="M28" s="76" t="s">
        <v>67</v>
      </c>
      <c r="N28" s="75" t="s">
        <v>9</v>
      </c>
      <c r="O28" s="76" t="s">
        <v>67</v>
      </c>
      <c r="P28" s="75" t="s">
        <v>9</v>
      </c>
      <c r="Q28" s="77" t="s">
        <v>38</v>
      </c>
      <c r="V28" s="64"/>
      <c r="W28" s="64"/>
      <c r="X28" s="64"/>
      <c r="Y28" s="64"/>
      <c r="Z28" s="64"/>
      <c r="AA28" s="64"/>
      <c r="AB28" s="64"/>
      <c r="AC28" s="78"/>
      <c r="AD28" s="64"/>
      <c r="AE28" s="64"/>
      <c r="AF28" s="64"/>
      <c r="AG28" s="64"/>
      <c r="AH28" s="64"/>
      <c r="AI28" s="64"/>
    </row>
    <row r="29" spans="1:17" ht="12.75">
      <c r="A29" s="33">
        <f>Y54</f>
        <v>32.5</v>
      </c>
      <c r="B29" s="79">
        <f aca="true" t="shared" si="0" ref="B29:B92">A29*25.4</f>
        <v>825.5</v>
      </c>
      <c r="C29" s="80">
        <f aca="true" t="shared" si="1" ref="C29:C92">IF(A29&lt;=0,"",D29*0.0283168)</f>
        <v>0</v>
      </c>
      <c r="D29" s="34">
        <f aca="true" t="shared" si="2" ref="D29:D92">IF(A29&lt;=0,"",IF(AA36&gt;=1,LOOKUP(AA36,AG$35:AG$61,AF$35:AF$61),0))</f>
        <v>0</v>
      </c>
      <c r="E29" s="80">
        <f aca="true" t="shared" si="3" ref="E29:E92">IF(A29&lt;=0,"",F29*0.0283168)</f>
        <v>0</v>
      </c>
      <c r="F29" s="34">
        <f aca="true" t="shared" si="4" ref="F29:F92">IF(A29&lt;=0,"",IF(AA36&gt;=10,LOOKUP(AA36,AG$50:AG$61,AH$50:AH$61),0))</f>
        <v>0</v>
      </c>
      <c r="G29" s="36">
        <f aca="true" t="shared" si="5" ref="G29:G92">IF(A29&lt;=0,"",H29*0.0283168)</f>
        <v>0</v>
      </c>
      <c r="H29" s="35">
        <f aca="true" t="shared" si="6" ref="H29:H92">IF(A29&lt;=0,"",D29*$W$48)</f>
        <v>0</v>
      </c>
      <c r="I29" s="35">
        <f aca="true" t="shared" si="7" ref="I29:I92">IF(A29&lt;=0,"",J29*0.0283168)</f>
        <v>0</v>
      </c>
      <c r="J29" s="35">
        <f aca="true" t="shared" si="8" ref="J29:J92">IF(A29&lt;=0,"",F29*$W$49)</f>
        <v>0</v>
      </c>
      <c r="K29" s="36">
        <f aca="true" t="shared" si="9" ref="K29:K92">IF(A29&lt;=0,"",L29*0.0283168)</f>
        <v>0.04403256242918186</v>
      </c>
      <c r="L29" s="36">
        <f aca="true" t="shared" si="10" ref="L29:L92">IF(A29&lt;=0,"",IF(D29=0.0001,((W$37*0.5/12)-H29)*X$56,((W$37*1/12)-H29)*X$56))</f>
        <v>1.5549978256435</v>
      </c>
      <c r="M29" s="36">
        <f aca="true" t="shared" si="11" ref="M29:M92">IF(A29&lt;=0,"",N29*0.0283168)</f>
        <v>0.04403256242918186</v>
      </c>
      <c r="N29" s="36">
        <f aca="true" t="shared" si="12" ref="N29:N92">IF(A29&lt;=0,"",H29+L29+J29)</f>
        <v>1.5549978256435</v>
      </c>
      <c r="O29" s="36">
        <f aca="true" t="shared" si="13" ref="O29:O92">IF(A29&lt;=0,"",P29*0.0283168)</f>
        <v>1.8601016843250502</v>
      </c>
      <c r="P29" s="36">
        <f aca="true" t="shared" si="14" ref="P29:P92">IF(A29&lt;=0," ",IF(A29=1,L29,N29+P30))</f>
        <v>65.68897913341374</v>
      </c>
      <c r="Q29" s="36">
        <f aca="true" t="shared" si="15" ref="Q29:Q92">IF(A29&lt;=0,"",I$23+B29/1000)</f>
        <v>100.8255</v>
      </c>
    </row>
    <row r="30" spans="1:30" ht="12.75">
      <c r="A30" s="34">
        <f aca="true" t="shared" si="16" ref="A30:A71">IF(AA36=0,0,IF(A29=" ","",IF(AA36=1,A29-0.5,A29-1)))</f>
        <v>31.5</v>
      </c>
      <c r="B30" s="79">
        <f t="shared" si="0"/>
        <v>800.0999999999999</v>
      </c>
      <c r="C30" s="80">
        <f t="shared" si="1"/>
        <v>0</v>
      </c>
      <c r="D30" s="34">
        <f t="shared" si="2"/>
        <v>0</v>
      </c>
      <c r="E30" s="80">
        <f t="shared" si="3"/>
        <v>0</v>
      </c>
      <c r="F30" s="34">
        <f t="shared" si="4"/>
        <v>0</v>
      </c>
      <c r="G30" s="36">
        <f t="shared" si="5"/>
        <v>0</v>
      </c>
      <c r="H30" s="35">
        <f t="shared" si="6"/>
        <v>0</v>
      </c>
      <c r="I30" s="35">
        <f t="shared" si="7"/>
        <v>0</v>
      </c>
      <c r="J30" s="35">
        <f t="shared" si="8"/>
        <v>0</v>
      </c>
      <c r="K30" s="36">
        <f t="shared" si="9"/>
        <v>0.04403256242918186</v>
      </c>
      <c r="L30" s="36">
        <f t="shared" si="10"/>
        <v>1.5549978256435</v>
      </c>
      <c r="M30" s="36">
        <f t="shared" si="11"/>
        <v>0.04403256242918186</v>
      </c>
      <c r="N30" s="36">
        <f t="shared" si="12"/>
        <v>1.5549978256435</v>
      </c>
      <c r="O30" s="36">
        <f t="shared" si="13"/>
        <v>1.8160691218958684</v>
      </c>
      <c r="P30" s="36">
        <f t="shared" si="14"/>
        <v>64.13398130777024</v>
      </c>
      <c r="Q30" s="36">
        <f t="shared" si="15"/>
        <v>100.8001</v>
      </c>
      <c r="AC30" s="28">
        <f>ROUND(I21*0.0393701,0)</f>
        <v>6</v>
      </c>
      <c r="AD30" s="28">
        <f>ROUND(I20*0.0393701,0)</f>
        <v>6</v>
      </c>
    </row>
    <row r="31" spans="1:17" ht="12.75">
      <c r="A31" s="34">
        <f t="shared" si="16"/>
        <v>30.5</v>
      </c>
      <c r="B31" s="79">
        <f t="shared" si="0"/>
        <v>774.6999999999999</v>
      </c>
      <c r="C31" s="80">
        <f t="shared" si="1"/>
        <v>0</v>
      </c>
      <c r="D31" s="34">
        <f t="shared" si="2"/>
        <v>0</v>
      </c>
      <c r="E31" s="80">
        <f t="shared" si="3"/>
        <v>0</v>
      </c>
      <c r="F31" s="34">
        <f t="shared" si="4"/>
        <v>0</v>
      </c>
      <c r="G31" s="36">
        <f t="shared" si="5"/>
        <v>0</v>
      </c>
      <c r="H31" s="35">
        <f t="shared" si="6"/>
        <v>0</v>
      </c>
      <c r="I31" s="35">
        <f t="shared" si="7"/>
        <v>0</v>
      </c>
      <c r="J31" s="35">
        <f t="shared" si="8"/>
        <v>0</v>
      </c>
      <c r="K31" s="36">
        <f t="shared" si="9"/>
        <v>0.04403256242918186</v>
      </c>
      <c r="L31" s="36">
        <f t="shared" si="10"/>
        <v>1.5549978256435</v>
      </c>
      <c r="M31" s="36">
        <f t="shared" si="11"/>
        <v>0.04403256242918186</v>
      </c>
      <c r="N31" s="36">
        <f t="shared" si="12"/>
        <v>1.5549978256435</v>
      </c>
      <c r="O31" s="36">
        <f t="shared" si="13"/>
        <v>1.7720365594666865</v>
      </c>
      <c r="P31" s="36">
        <f t="shared" si="14"/>
        <v>62.57898348212674</v>
      </c>
      <c r="Q31" s="36">
        <f t="shared" si="15"/>
        <v>100.7747</v>
      </c>
    </row>
    <row r="32" spans="1:17" ht="12.75">
      <c r="A32" s="34">
        <f t="shared" si="16"/>
        <v>29.5</v>
      </c>
      <c r="B32" s="79">
        <f t="shared" si="0"/>
        <v>749.3</v>
      </c>
      <c r="C32" s="80">
        <f t="shared" si="1"/>
        <v>0</v>
      </c>
      <c r="D32" s="34">
        <f t="shared" si="2"/>
        <v>0</v>
      </c>
      <c r="E32" s="80">
        <f t="shared" si="3"/>
        <v>0</v>
      </c>
      <c r="F32" s="34">
        <f t="shared" si="4"/>
        <v>0</v>
      </c>
      <c r="G32" s="36">
        <f t="shared" si="5"/>
        <v>0</v>
      </c>
      <c r="H32" s="35">
        <f t="shared" si="6"/>
        <v>0</v>
      </c>
      <c r="I32" s="35">
        <f t="shared" si="7"/>
        <v>0</v>
      </c>
      <c r="J32" s="35">
        <f t="shared" si="8"/>
        <v>0</v>
      </c>
      <c r="K32" s="36">
        <f t="shared" si="9"/>
        <v>0.04403256242918186</v>
      </c>
      <c r="L32" s="36">
        <f t="shared" si="10"/>
        <v>1.5549978256435</v>
      </c>
      <c r="M32" s="36">
        <f t="shared" si="11"/>
        <v>0.04403256242918186</v>
      </c>
      <c r="N32" s="36">
        <f t="shared" si="12"/>
        <v>1.5549978256435</v>
      </c>
      <c r="O32" s="36">
        <f t="shared" si="13"/>
        <v>1.7280039970375045</v>
      </c>
      <c r="P32" s="36">
        <f t="shared" si="14"/>
        <v>61.02398565648324</v>
      </c>
      <c r="Q32" s="36">
        <f t="shared" si="15"/>
        <v>100.7493</v>
      </c>
    </row>
    <row r="33" spans="1:17" ht="12.75">
      <c r="A33" s="34">
        <f t="shared" si="16"/>
        <v>28.5</v>
      </c>
      <c r="B33" s="79">
        <f t="shared" si="0"/>
        <v>723.9</v>
      </c>
      <c r="C33" s="80">
        <f t="shared" si="1"/>
        <v>0</v>
      </c>
      <c r="D33" s="34">
        <f t="shared" si="2"/>
        <v>0</v>
      </c>
      <c r="E33" s="80">
        <f t="shared" si="3"/>
        <v>0</v>
      </c>
      <c r="F33" s="34">
        <f t="shared" si="4"/>
        <v>0</v>
      </c>
      <c r="G33" s="36">
        <f t="shared" si="5"/>
        <v>0</v>
      </c>
      <c r="H33" s="35">
        <f t="shared" si="6"/>
        <v>0</v>
      </c>
      <c r="I33" s="35">
        <f t="shared" si="7"/>
        <v>0</v>
      </c>
      <c r="J33" s="35">
        <f t="shared" si="8"/>
        <v>0</v>
      </c>
      <c r="K33" s="36">
        <f t="shared" si="9"/>
        <v>0.04403256242918186</v>
      </c>
      <c r="L33" s="36">
        <f t="shared" si="10"/>
        <v>1.5549978256435</v>
      </c>
      <c r="M33" s="36">
        <f t="shared" si="11"/>
        <v>0.04403256242918186</v>
      </c>
      <c r="N33" s="36">
        <f t="shared" si="12"/>
        <v>1.5549978256435</v>
      </c>
      <c r="O33" s="36">
        <f t="shared" si="13"/>
        <v>1.6839714346083228</v>
      </c>
      <c r="P33" s="36">
        <f t="shared" si="14"/>
        <v>59.468987830839744</v>
      </c>
      <c r="Q33" s="36">
        <f t="shared" si="15"/>
        <v>100.7239</v>
      </c>
    </row>
    <row r="34" spans="1:17" ht="12.75">
      <c r="A34" s="34">
        <f t="shared" si="16"/>
        <v>27.5</v>
      </c>
      <c r="B34" s="79">
        <f t="shared" si="0"/>
        <v>698.5</v>
      </c>
      <c r="C34" s="80">
        <f t="shared" si="1"/>
        <v>0</v>
      </c>
      <c r="D34" s="34">
        <f t="shared" si="2"/>
        <v>0</v>
      </c>
      <c r="E34" s="80">
        <f t="shared" si="3"/>
        <v>0</v>
      </c>
      <c r="F34" s="34">
        <f t="shared" si="4"/>
        <v>0</v>
      </c>
      <c r="G34" s="36">
        <f t="shared" si="5"/>
        <v>0</v>
      </c>
      <c r="H34" s="35">
        <f t="shared" si="6"/>
        <v>0</v>
      </c>
      <c r="I34" s="35">
        <f t="shared" si="7"/>
        <v>0</v>
      </c>
      <c r="J34" s="35">
        <f t="shared" si="8"/>
        <v>0</v>
      </c>
      <c r="K34" s="36">
        <f t="shared" si="9"/>
        <v>0.04403256242918186</v>
      </c>
      <c r="L34" s="36">
        <f t="shared" si="10"/>
        <v>1.5549978256435</v>
      </c>
      <c r="M34" s="36">
        <f t="shared" si="11"/>
        <v>0.04403256242918186</v>
      </c>
      <c r="N34" s="36">
        <f t="shared" si="12"/>
        <v>1.5549978256435</v>
      </c>
      <c r="O34" s="36">
        <f t="shared" si="13"/>
        <v>1.639938872179141</v>
      </c>
      <c r="P34" s="36">
        <f t="shared" si="14"/>
        <v>57.91399000519625</v>
      </c>
      <c r="Q34" s="36">
        <f t="shared" si="15"/>
        <v>100.6985</v>
      </c>
    </row>
    <row r="35" spans="1:30" ht="12.75">
      <c r="A35" s="34">
        <f t="shared" si="16"/>
        <v>26.5</v>
      </c>
      <c r="B35" s="79">
        <f t="shared" si="0"/>
        <v>673.0999999999999</v>
      </c>
      <c r="C35" s="80">
        <f t="shared" si="1"/>
        <v>2.8316800000000002E-06</v>
      </c>
      <c r="D35" s="34">
        <f t="shared" si="2"/>
        <v>0.0001</v>
      </c>
      <c r="E35" s="80">
        <f t="shared" si="3"/>
        <v>0</v>
      </c>
      <c r="F35" s="34">
        <f t="shared" si="4"/>
        <v>0</v>
      </c>
      <c r="G35" s="36">
        <f t="shared" si="5"/>
        <v>2.07562144E-05</v>
      </c>
      <c r="H35" s="35">
        <f t="shared" si="6"/>
        <v>0.000733</v>
      </c>
      <c r="I35" s="35">
        <f t="shared" si="7"/>
        <v>0</v>
      </c>
      <c r="J35" s="35">
        <f t="shared" si="8"/>
        <v>0</v>
      </c>
      <c r="K35" s="36">
        <f t="shared" si="9"/>
        <v>0.02200797872883093</v>
      </c>
      <c r="L35" s="36">
        <f t="shared" si="10"/>
        <v>0.77720571282175</v>
      </c>
      <c r="M35" s="36">
        <f t="shared" si="11"/>
        <v>0.02202873494323093</v>
      </c>
      <c r="N35" s="36">
        <f t="shared" si="12"/>
        <v>0.77793871282175</v>
      </c>
      <c r="O35" s="36">
        <f t="shared" si="13"/>
        <v>1.5959063097499593</v>
      </c>
      <c r="P35" s="36">
        <f t="shared" si="14"/>
        <v>56.35899217955275</v>
      </c>
      <c r="Q35" s="36">
        <f t="shared" si="15"/>
        <v>100.6731</v>
      </c>
      <c r="W35" s="13" t="s">
        <v>49</v>
      </c>
      <c r="Z35" s="16"/>
      <c r="AA35" s="16">
        <v>-1</v>
      </c>
      <c r="AB35" s="13">
        <v>-1</v>
      </c>
      <c r="AC35" s="27" t="s">
        <v>21</v>
      </c>
      <c r="AD35" s="27" t="s">
        <v>22</v>
      </c>
    </row>
    <row r="36" spans="1:30" ht="12.75">
      <c r="A36" s="34">
        <f t="shared" si="16"/>
        <v>26</v>
      </c>
      <c r="B36" s="79">
        <f t="shared" si="0"/>
        <v>660.4</v>
      </c>
      <c r="C36" s="80">
        <f t="shared" si="1"/>
        <v>0.006597814400000001</v>
      </c>
      <c r="D36" s="34">
        <f t="shared" si="2"/>
        <v>0.233</v>
      </c>
      <c r="E36" s="80">
        <f t="shared" si="3"/>
        <v>0</v>
      </c>
      <c r="F36" s="34">
        <f t="shared" si="4"/>
        <v>0</v>
      </c>
      <c r="G36" s="36">
        <f t="shared" si="5"/>
        <v>0.048361979552</v>
      </c>
      <c r="H36" s="35">
        <f t="shared" si="6"/>
        <v>1.7078900000000001</v>
      </c>
      <c r="I36" s="35">
        <f t="shared" si="7"/>
        <v>0</v>
      </c>
      <c r="J36" s="35">
        <f t="shared" si="8"/>
        <v>0</v>
      </c>
      <c r="K36" s="36">
        <f t="shared" si="9"/>
        <v>0.024687770608381853</v>
      </c>
      <c r="L36" s="36">
        <f t="shared" si="10"/>
        <v>0.8718418256434998</v>
      </c>
      <c r="M36" s="36">
        <f t="shared" si="11"/>
        <v>0.07304975016038186</v>
      </c>
      <c r="N36" s="36">
        <f t="shared" si="12"/>
        <v>2.5797318256435</v>
      </c>
      <c r="O36" s="36">
        <f t="shared" si="13"/>
        <v>1.5738775748067284</v>
      </c>
      <c r="P36" s="36">
        <f t="shared" si="14"/>
        <v>55.581053466731</v>
      </c>
      <c r="Q36" s="36">
        <f t="shared" si="15"/>
        <v>100.6604</v>
      </c>
      <c r="V36" s="13" t="s">
        <v>50</v>
      </c>
      <c r="W36" s="16">
        <f>I22</f>
        <v>4.33392495</v>
      </c>
      <c r="AA36" s="16">
        <f>IF(AND(AA35&gt;=1,AA35&lt;20),AA35+1,IF(AC36=0,1,IF(AA35=20,AA35+0.5,-1)))</f>
        <v>-1</v>
      </c>
      <c r="AB36" s="13">
        <f>IF(AB35&gt;=1,AB35+1,IF(AC36=0,1,-1))</f>
        <v>-1</v>
      </c>
      <c r="AC36" s="28">
        <f>AC30</f>
        <v>6</v>
      </c>
      <c r="AD36" s="28">
        <f>AD30</f>
        <v>6</v>
      </c>
    </row>
    <row r="37" spans="1:30" ht="12.75">
      <c r="A37" s="34">
        <f t="shared" si="16"/>
        <v>25</v>
      </c>
      <c r="B37" s="79">
        <f t="shared" si="0"/>
        <v>635</v>
      </c>
      <c r="C37" s="80">
        <f t="shared" si="1"/>
        <v>0.0062863296</v>
      </c>
      <c r="D37" s="34">
        <f t="shared" si="2"/>
        <v>0.222</v>
      </c>
      <c r="E37" s="80">
        <f t="shared" si="3"/>
        <v>0</v>
      </c>
      <c r="F37" s="34">
        <f t="shared" si="4"/>
        <v>0</v>
      </c>
      <c r="G37" s="36">
        <f t="shared" si="5"/>
        <v>0.046078795968</v>
      </c>
      <c r="H37" s="35">
        <f t="shared" si="6"/>
        <v>1.62726</v>
      </c>
      <c r="I37" s="35">
        <f t="shared" si="7"/>
        <v>0</v>
      </c>
      <c r="J37" s="35">
        <f t="shared" si="8"/>
        <v>0</v>
      </c>
      <c r="K37" s="36">
        <f t="shared" si="9"/>
        <v>0.025601044041981855</v>
      </c>
      <c r="L37" s="36">
        <f t="shared" si="10"/>
        <v>0.9040938256434998</v>
      </c>
      <c r="M37" s="36">
        <f t="shared" si="11"/>
        <v>0.07167984000998184</v>
      </c>
      <c r="N37" s="36">
        <f t="shared" si="12"/>
        <v>2.5313538256434995</v>
      </c>
      <c r="O37" s="36">
        <f t="shared" si="13"/>
        <v>1.5008278246463465</v>
      </c>
      <c r="P37" s="36">
        <f t="shared" si="14"/>
        <v>53.0013216410875</v>
      </c>
      <c r="Q37" s="36">
        <f t="shared" si="15"/>
        <v>100.635</v>
      </c>
      <c r="V37" s="13" t="s">
        <v>24</v>
      </c>
      <c r="W37" s="13">
        <f>W36*10.7639</f>
        <v>46.649934769305</v>
      </c>
      <c r="AA37" s="16">
        <f aca="true" t="shared" si="17" ref="AA37:AA100">IF(AND(AA36&gt;=1,AA36&lt;20),AA36+1,IF(AC37=0,1,IF(AA36=20,AA36+0.5,-1)))</f>
        <v>-1</v>
      </c>
      <c r="AB37" s="13">
        <f>IF(AB36&gt;=1,AB36+1,IF(AC37=0,1,-1))</f>
        <v>-1</v>
      </c>
      <c r="AC37" s="28">
        <f aca="true" t="shared" si="18" ref="AC37:AD40">AC36-1</f>
        <v>5</v>
      </c>
      <c r="AD37" s="28">
        <f t="shared" si="18"/>
        <v>5</v>
      </c>
    </row>
    <row r="38" spans="1:30" ht="12.75">
      <c r="A38" s="34">
        <f t="shared" si="16"/>
        <v>24</v>
      </c>
      <c r="B38" s="79">
        <f t="shared" si="0"/>
        <v>609.5999999999999</v>
      </c>
      <c r="C38" s="80">
        <f t="shared" si="1"/>
        <v>0.0062863296</v>
      </c>
      <c r="D38" s="34">
        <f t="shared" si="2"/>
        <v>0.222</v>
      </c>
      <c r="E38" s="80">
        <f t="shared" si="3"/>
        <v>0</v>
      </c>
      <c r="F38" s="34">
        <f t="shared" si="4"/>
        <v>0</v>
      </c>
      <c r="G38" s="36">
        <f t="shared" si="5"/>
        <v>0.046078795968</v>
      </c>
      <c r="H38" s="35">
        <f t="shared" si="6"/>
        <v>1.62726</v>
      </c>
      <c r="I38" s="35">
        <f t="shared" si="7"/>
        <v>0</v>
      </c>
      <c r="J38" s="35">
        <f t="shared" si="8"/>
        <v>0</v>
      </c>
      <c r="K38" s="36">
        <f t="shared" si="9"/>
        <v>0.025601044041981855</v>
      </c>
      <c r="L38" s="36">
        <f t="shared" si="10"/>
        <v>0.9040938256434998</v>
      </c>
      <c r="M38" s="36">
        <f t="shared" si="11"/>
        <v>0.07167984000998184</v>
      </c>
      <c r="N38" s="36">
        <f t="shared" si="12"/>
        <v>2.5313538256434995</v>
      </c>
      <c r="O38" s="36">
        <f t="shared" si="13"/>
        <v>1.4291479846363646</v>
      </c>
      <c r="P38" s="36">
        <f t="shared" si="14"/>
        <v>50.469967815444</v>
      </c>
      <c r="Q38" s="36">
        <f t="shared" si="15"/>
        <v>100.6096</v>
      </c>
      <c r="AA38" s="16">
        <f t="shared" si="17"/>
        <v>-1</v>
      </c>
      <c r="AB38" s="13">
        <f>IF(AB37&gt;=1,AB37+1,IF(AC38=0,1,-1))</f>
        <v>-1</v>
      </c>
      <c r="AC38" s="28">
        <f t="shared" si="18"/>
        <v>4</v>
      </c>
      <c r="AD38" s="28">
        <f t="shared" si="18"/>
        <v>4</v>
      </c>
    </row>
    <row r="39" spans="1:30" ht="12.75">
      <c r="A39" s="34">
        <f t="shared" si="16"/>
        <v>23</v>
      </c>
      <c r="B39" s="79">
        <f t="shared" si="0"/>
        <v>584.1999999999999</v>
      </c>
      <c r="C39" s="80">
        <f t="shared" si="1"/>
        <v>0.0062580128</v>
      </c>
      <c r="D39" s="34">
        <f t="shared" si="2"/>
        <v>0.221</v>
      </c>
      <c r="E39" s="80">
        <f t="shared" si="3"/>
        <v>0</v>
      </c>
      <c r="F39" s="34">
        <f t="shared" si="4"/>
        <v>0</v>
      </c>
      <c r="G39" s="36">
        <f t="shared" si="5"/>
        <v>0.045871233824000004</v>
      </c>
      <c r="H39" s="35">
        <f t="shared" si="6"/>
        <v>1.61993</v>
      </c>
      <c r="I39" s="35">
        <f t="shared" si="7"/>
        <v>0</v>
      </c>
      <c r="J39" s="35">
        <f t="shared" si="8"/>
        <v>0</v>
      </c>
      <c r="K39" s="36">
        <f t="shared" si="9"/>
        <v>0.025684068899581858</v>
      </c>
      <c r="L39" s="36">
        <f t="shared" si="10"/>
        <v>0.9070258256434999</v>
      </c>
      <c r="M39" s="36">
        <f t="shared" si="11"/>
        <v>0.07155530272358186</v>
      </c>
      <c r="N39" s="36">
        <f t="shared" si="12"/>
        <v>2.5269558256435</v>
      </c>
      <c r="O39" s="36">
        <f t="shared" si="13"/>
        <v>1.3574681446263828</v>
      </c>
      <c r="P39" s="36">
        <f t="shared" si="14"/>
        <v>47.9386139898005</v>
      </c>
      <c r="Q39" s="36">
        <f t="shared" si="15"/>
        <v>100.5842</v>
      </c>
      <c r="AA39" s="16">
        <f t="shared" si="17"/>
        <v>-1</v>
      </c>
      <c r="AB39" s="13">
        <f>IF(AB38&gt;=1,AB38+1,IF(AC39=0,1,-1))</f>
        <v>-1</v>
      </c>
      <c r="AC39" s="28">
        <f t="shared" si="18"/>
        <v>3</v>
      </c>
      <c r="AD39" s="28">
        <f t="shared" si="18"/>
        <v>3</v>
      </c>
    </row>
    <row r="40" spans="1:30" ht="13.5" thickBot="1">
      <c r="A40" s="34">
        <f t="shared" si="16"/>
        <v>22</v>
      </c>
      <c r="B40" s="79">
        <f t="shared" si="0"/>
        <v>558.8</v>
      </c>
      <c r="C40" s="80">
        <f t="shared" si="1"/>
        <v>0.006229696</v>
      </c>
      <c r="D40" s="34">
        <f t="shared" si="2"/>
        <v>0.22</v>
      </c>
      <c r="E40" s="80">
        <f t="shared" si="3"/>
        <v>0</v>
      </c>
      <c r="F40" s="34">
        <f t="shared" si="4"/>
        <v>0</v>
      </c>
      <c r="G40" s="36">
        <f t="shared" si="5"/>
        <v>0.045663671680000004</v>
      </c>
      <c r="H40" s="35">
        <f t="shared" si="6"/>
        <v>1.6126</v>
      </c>
      <c r="I40" s="35">
        <f t="shared" si="7"/>
        <v>0</v>
      </c>
      <c r="J40" s="35">
        <f t="shared" si="8"/>
        <v>0</v>
      </c>
      <c r="K40" s="36">
        <f t="shared" si="9"/>
        <v>0.025767093757181857</v>
      </c>
      <c r="L40" s="36">
        <f t="shared" si="10"/>
        <v>0.9099578256434999</v>
      </c>
      <c r="M40" s="36">
        <f t="shared" si="11"/>
        <v>0.07143076543718187</v>
      </c>
      <c r="N40" s="36">
        <f t="shared" si="12"/>
        <v>2.5225578256435</v>
      </c>
      <c r="O40" s="36">
        <f t="shared" si="13"/>
        <v>1.285912841902801</v>
      </c>
      <c r="P40" s="36">
        <f t="shared" si="14"/>
        <v>45.411658164157004</v>
      </c>
      <c r="Q40" s="36">
        <f t="shared" si="15"/>
        <v>100.5588</v>
      </c>
      <c r="AA40" s="16">
        <f t="shared" si="17"/>
        <v>-1</v>
      </c>
      <c r="AB40" s="13">
        <f>IF(AB39&gt;=1,AB39+1,IF(AC40=0,1,-1))</f>
        <v>-1</v>
      </c>
      <c r="AC40" s="28">
        <f t="shared" si="18"/>
        <v>2</v>
      </c>
      <c r="AD40" s="28">
        <f t="shared" si="18"/>
        <v>2</v>
      </c>
    </row>
    <row r="41" spans="1:33" ht="12.75">
      <c r="A41" s="34">
        <f t="shared" si="16"/>
        <v>21</v>
      </c>
      <c r="B41" s="79">
        <f t="shared" si="0"/>
        <v>533.4</v>
      </c>
      <c r="C41" s="80">
        <f t="shared" si="1"/>
        <v>0.0061164287999999995</v>
      </c>
      <c r="D41" s="34">
        <f t="shared" si="2"/>
        <v>0.216</v>
      </c>
      <c r="E41" s="80">
        <f t="shared" si="3"/>
        <v>0</v>
      </c>
      <c r="F41" s="34">
        <f t="shared" si="4"/>
        <v>0</v>
      </c>
      <c r="G41" s="36">
        <f t="shared" si="5"/>
        <v>0.044833423104</v>
      </c>
      <c r="H41" s="35">
        <f t="shared" si="6"/>
        <v>1.58328</v>
      </c>
      <c r="I41" s="35">
        <f t="shared" si="7"/>
        <v>0</v>
      </c>
      <c r="J41" s="35">
        <f t="shared" si="8"/>
        <v>0</v>
      </c>
      <c r="K41" s="36">
        <f t="shared" si="9"/>
        <v>0.02609919318758186</v>
      </c>
      <c r="L41" s="36">
        <f t="shared" si="10"/>
        <v>0.9216858256435</v>
      </c>
      <c r="M41" s="36">
        <f t="shared" si="11"/>
        <v>0.07093261629158186</v>
      </c>
      <c r="N41" s="36">
        <f t="shared" si="12"/>
        <v>2.5049658256435</v>
      </c>
      <c r="O41" s="36">
        <f t="shared" si="13"/>
        <v>1.214482076465619</v>
      </c>
      <c r="P41" s="36">
        <f t="shared" si="14"/>
        <v>42.8891003385135</v>
      </c>
      <c r="Q41" s="36">
        <f t="shared" si="15"/>
        <v>100.5334</v>
      </c>
      <c r="X41" s="12" t="s">
        <v>14</v>
      </c>
      <c r="Y41" s="13">
        <f>COUNTIF(AC36:AC132,"&gt;0")</f>
        <v>6</v>
      </c>
      <c r="AA41" s="16">
        <f t="shared" si="17"/>
        <v>-1</v>
      </c>
      <c r="AB41" s="13">
        <f aca="true" t="shared" si="19" ref="AB41:AB98">IF(AB40&gt;=1,AB40+1,IF(AC41=0,1,-1))</f>
        <v>-1</v>
      </c>
      <c r="AC41" s="28">
        <f aca="true" t="shared" si="20" ref="AC41:AD51">AC40-1</f>
        <v>1</v>
      </c>
      <c r="AD41" s="28">
        <f t="shared" si="20"/>
        <v>1</v>
      </c>
      <c r="AF41" s="10">
        <v>0.0001</v>
      </c>
      <c r="AG41" s="1">
        <v>1</v>
      </c>
    </row>
    <row r="42" spans="1:33" ht="12.75">
      <c r="A42" s="34">
        <f t="shared" si="16"/>
        <v>20</v>
      </c>
      <c r="B42" s="79">
        <f t="shared" si="0"/>
        <v>508</v>
      </c>
      <c r="C42" s="80">
        <f t="shared" si="1"/>
        <v>0.0059182112</v>
      </c>
      <c r="D42" s="34">
        <f t="shared" si="2"/>
        <v>0.209</v>
      </c>
      <c r="E42" s="80">
        <f t="shared" si="3"/>
        <v>0</v>
      </c>
      <c r="F42" s="34">
        <f t="shared" si="4"/>
        <v>0</v>
      </c>
      <c r="G42" s="36">
        <f t="shared" si="5"/>
        <v>0.043380488096</v>
      </c>
      <c r="H42" s="35">
        <f t="shared" si="6"/>
        <v>1.53197</v>
      </c>
      <c r="I42" s="35">
        <f t="shared" si="7"/>
        <v>0</v>
      </c>
      <c r="J42" s="35">
        <f t="shared" si="8"/>
        <v>0</v>
      </c>
      <c r="K42" s="36">
        <f t="shared" si="9"/>
        <v>0.02668036719078186</v>
      </c>
      <c r="L42" s="36">
        <f t="shared" si="10"/>
        <v>0.9422098256435</v>
      </c>
      <c r="M42" s="36">
        <f t="shared" si="11"/>
        <v>0.07006085528678187</v>
      </c>
      <c r="N42" s="36">
        <f t="shared" si="12"/>
        <v>2.4741798256435</v>
      </c>
      <c r="O42" s="36">
        <f t="shared" si="13"/>
        <v>1.1435494601740372</v>
      </c>
      <c r="P42" s="36">
        <f t="shared" si="14"/>
        <v>40.38413451287</v>
      </c>
      <c r="Q42" s="36">
        <f t="shared" si="15"/>
        <v>100.508</v>
      </c>
      <c r="U42" s="13" t="s">
        <v>54</v>
      </c>
      <c r="W42" s="31">
        <f>I16*2</f>
        <v>2</v>
      </c>
      <c r="X42" s="32">
        <v>6.83</v>
      </c>
      <c r="AA42" s="16">
        <f t="shared" si="17"/>
        <v>1</v>
      </c>
      <c r="AB42" s="13">
        <f t="shared" si="19"/>
        <v>1</v>
      </c>
      <c r="AC42" s="28">
        <f t="shared" si="20"/>
        <v>0</v>
      </c>
      <c r="AD42" s="28">
        <f t="shared" si="20"/>
        <v>0</v>
      </c>
      <c r="AF42" s="2">
        <v>0.233</v>
      </c>
      <c r="AG42" s="3">
        <v>2</v>
      </c>
    </row>
    <row r="43" spans="1:33" ht="12.75">
      <c r="A43" s="34">
        <f t="shared" si="16"/>
        <v>19</v>
      </c>
      <c r="B43" s="79">
        <f t="shared" si="0"/>
        <v>482.59999999999997</v>
      </c>
      <c r="C43" s="80">
        <f t="shared" si="1"/>
        <v>0.005833260799999999</v>
      </c>
      <c r="D43" s="34">
        <f t="shared" si="2"/>
        <v>0.206</v>
      </c>
      <c r="E43" s="80">
        <f t="shared" si="3"/>
        <v>0</v>
      </c>
      <c r="F43" s="34">
        <f t="shared" si="4"/>
        <v>0</v>
      </c>
      <c r="G43" s="36">
        <f t="shared" si="5"/>
        <v>0.042757801664</v>
      </c>
      <c r="H43" s="35">
        <f t="shared" si="6"/>
        <v>1.5099799999999999</v>
      </c>
      <c r="I43" s="35">
        <f t="shared" si="7"/>
        <v>0</v>
      </c>
      <c r="J43" s="35">
        <f t="shared" si="8"/>
        <v>0</v>
      </c>
      <c r="K43" s="36">
        <f t="shared" si="9"/>
        <v>0.026929441763581856</v>
      </c>
      <c r="L43" s="36">
        <f t="shared" si="10"/>
        <v>0.9510058256434999</v>
      </c>
      <c r="M43" s="36">
        <f t="shared" si="11"/>
        <v>0.06968724342758185</v>
      </c>
      <c r="N43" s="36">
        <f t="shared" si="12"/>
        <v>2.4609858256434998</v>
      </c>
      <c r="O43" s="36">
        <f t="shared" si="13"/>
        <v>1.0734886048872552</v>
      </c>
      <c r="P43" s="36">
        <f t="shared" si="14"/>
        <v>37.909954687226495</v>
      </c>
      <c r="Q43" s="36">
        <f t="shared" si="15"/>
        <v>100.4826</v>
      </c>
      <c r="U43" s="13" t="s">
        <v>55</v>
      </c>
      <c r="W43" s="31">
        <f>I17-W42</f>
        <v>-1</v>
      </c>
      <c r="X43" s="32">
        <v>6.33</v>
      </c>
      <c r="AA43" s="16">
        <f t="shared" si="17"/>
        <v>2</v>
      </c>
      <c r="AB43" s="13">
        <f t="shared" si="19"/>
        <v>2</v>
      </c>
      <c r="AC43" s="28">
        <f t="shared" si="20"/>
        <v>-1</v>
      </c>
      <c r="AD43" s="28">
        <f t="shared" si="20"/>
        <v>-1</v>
      </c>
      <c r="AF43" s="2">
        <v>0.222</v>
      </c>
      <c r="AG43" s="3">
        <v>3</v>
      </c>
    </row>
    <row r="44" spans="1:33" ht="12.75">
      <c r="A44" s="34">
        <f t="shared" si="16"/>
        <v>18</v>
      </c>
      <c r="B44" s="79">
        <f t="shared" si="0"/>
        <v>457.2</v>
      </c>
      <c r="C44" s="80">
        <f t="shared" si="1"/>
        <v>0.005719993600000001</v>
      </c>
      <c r="D44" s="34">
        <f t="shared" si="2"/>
        <v>0.202</v>
      </c>
      <c r="E44" s="80">
        <f t="shared" si="3"/>
        <v>0.003114848</v>
      </c>
      <c r="F44" s="34">
        <f t="shared" si="4"/>
        <v>0.11</v>
      </c>
      <c r="G44" s="36">
        <f t="shared" si="5"/>
        <v>0.041927553088</v>
      </c>
      <c r="H44" s="35">
        <f t="shared" si="6"/>
        <v>1.48066</v>
      </c>
      <c r="I44" s="35">
        <f t="shared" si="7"/>
        <v>0</v>
      </c>
      <c r="J44" s="35">
        <f t="shared" si="8"/>
        <v>0</v>
      </c>
      <c r="K44" s="36">
        <f t="shared" si="9"/>
        <v>0.02726154119398186</v>
      </c>
      <c r="L44" s="36">
        <f t="shared" si="10"/>
        <v>0.9627338256435</v>
      </c>
      <c r="M44" s="36">
        <f t="shared" si="11"/>
        <v>0.06918909428198186</v>
      </c>
      <c r="N44" s="36">
        <f t="shared" si="12"/>
        <v>2.4433938256435</v>
      </c>
      <c r="O44" s="36">
        <f t="shared" si="13"/>
        <v>1.0038013614596735</v>
      </c>
      <c r="P44" s="36">
        <f t="shared" si="14"/>
        <v>35.448968861583</v>
      </c>
      <c r="Q44" s="36">
        <f t="shared" si="15"/>
        <v>100.4572</v>
      </c>
      <c r="U44" s="13" t="s">
        <v>15</v>
      </c>
      <c r="W44" s="32">
        <v>1</v>
      </c>
      <c r="AA44" s="16">
        <f t="shared" si="17"/>
        <v>3</v>
      </c>
      <c r="AB44" s="13">
        <f t="shared" si="19"/>
        <v>3</v>
      </c>
      <c r="AC44" s="28">
        <f t="shared" si="20"/>
        <v>-2</v>
      </c>
      <c r="AD44" s="28">
        <f t="shared" si="20"/>
        <v>-2</v>
      </c>
      <c r="AF44" s="2">
        <v>0.222</v>
      </c>
      <c r="AG44" s="3">
        <v>4</v>
      </c>
    </row>
    <row r="45" spans="1:33" ht="12.75">
      <c r="A45" s="34">
        <f t="shared" si="16"/>
        <v>17</v>
      </c>
      <c r="B45" s="79">
        <f t="shared" si="0"/>
        <v>431.79999999999995</v>
      </c>
      <c r="C45" s="80">
        <f t="shared" si="1"/>
        <v>0.0056067264</v>
      </c>
      <c r="D45" s="34">
        <f t="shared" si="2"/>
        <v>0.198</v>
      </c>
      <c r="E45" s="80">
        <f t="shared" si="3"/>
        <v>0.0025485119999999997</v>
      </c>
      <c r="F45" s="34">
        <f t="shared" si="4"/>
        <v>0.09</v>
      </c>
      <c r="G45" s="36">
        <f t="shared" si="5"/>
        <v>0.041097304512</v>
      </c>
      <c r="H45" s="35">
        <f t="shared" si="6"/>
        <v>1.45134</v>
      </c>
      <c r="I45" s="35">
        <f t="shared" si="7"/>
        <v>0</v>
      </c>
      <c r="J45" s="35">
        <f t="shared" si="8"/>
        <v>0</v>
      </c>
      <c r="K45" s="36">
        <f t="shared" si="9"/>
        <v>0.027593640624381858</v>
      </c>
      <c r="L45" s="36">
        <f t="shared" si="10"/>
        <v>0.9744618256434999</v>
      </c>
      <c r="M45" s="36">
        <f t="shared" si="11"/>
        <v>0.06869094513638187</v>
      </c>
      <c r="N45" s="36">
        <f t="shared" si="12"/>
        <v>2.4258018256435</v>
      </c>
      <c r="O45" s="36">
        <f t="shared" si="13"/>
        <v>0.9346122671776916</v>
      </c>
      <c r="P45" s="36">
        <f t="shared" si="14"/>
        <v>33.0055750359395</v>
      </c>
      <c r="Q45" s="36">
        <f t="shared" si="15"/>
        <v>100.4318</v>
      </c>
      <c r="U45" s="13" t="s">
        <v>16</v>
      </c>
      <c r="W45" s="32">
        <v>0.25</v>
      </c>
      <c r="AA45" s="16">
        <f t="shared" si="17"/>
        <v>4</v>
      </c>
      <c r="AB45" s="13">
        <f t="shared" si="19"/>
        <v>4</v>
      </c>
      <c r="AC45" s="28">
        <f t="shared" si="20"/>
        <v>-3</v>
      </c>
      <c r="AD45" s="28">
        <f t="shared" si="20"/>
        <v>-3</v>
      </c>
      <c r="AF45" s="4">
        <v>0.221</v>
      </c>
      <c r="AG45" s="3">
        <v>5</v>
      </c>
    </row>
    <row r="46" spans="1:33" ht="12.75">
      <c r="A46" s="34">
        <f t="shared" si="16"/>
        <v>16</v>
      </c>
      <c r="B46" s="79">
        <f t="shared" si="0"/>
        <v>406.4</v>
      </c>
      <c r="C46" s="80">
        <f t="shared" si="1"/>
        <v>0.0054651424</v>
      </c>
      <c r="D46" s="34">
        <f t="shared" si="2"/>
        <v>0.193</v>
      </c>
      <c r="E46" s="80">
        <f t="shared" si="3"/>
        <v>0.0024352448</v>
      </c>
      <c r="F46" s="34">
        <f t="shared" si="4"/>
        <v>0.086</v>
      </c>
      <c r="G46" s="36">
        <f t="shared" si="5"/>
        <v>0.040059493792</v>
      </c>
      <c r="H46" s="35">
        <f t="shared" si="6"/>
        <v>1.41469</v>
      </c>
      <c r="I46" s="35">
        <f t="shared" si="7"/>
        <v>0</v>
      </c>
      <c r="J46" s="35">
        <f t="shared" si="8"/>
        <v>0</v>
      </c>
      <c r="K46" s="36">
        <f t="shared" si="9"/>
        <v>0.028008764912381863</v>
      </c>
      <c r="L46" s="36">
        <f t="shared" si="10"/>
        <v>0.9891218256435</v>
      </c>
      <c r="M46" s="36">
        <f t="shared" si="11"/>
        <v>0.06806825870438186</v>
      </c>
      <c r="N46" s="36">
        <f t="shared" si="12"/>
        <v>2.4038118256435</v>
      </c>
      <c r="O46" s="36">
        <f t="shared" si="13"/>
        <v>0.8659213220413099</v>
      </c>
      <c r="P46" s="36">
        <f t="shared" si="14"/>
        <v>30.579773210296004</v>
      </c>
      <c r="Q46" s="36">
        <f t="shared" si="15"/>
        <v>100.4064</v>
      </c>
      <c r="U46" s="13" t="s">
        <v>17</v>
      </c>
      <c r="W46" s="32">
        <f>(I16*Y57+(2*W44)-W45)</f>
        <v>5</v>
      </c>
      <c r="AA46" s="16">
        <f t="shared" si="17"/>
        <v>5</v>
      </c>
      <c r="AB46" s="13">
        <f t="shared" si="19"/>
        <v>5</v>
      </c>
      <c r="AC46" s="28">
        <f t="shared" si="20"/>
        <v>-4</v>
      </c>
      <c r="AD46" s="28">
        <f t="shared" si="20"/>
        <v>-4</v>
      </c>
      <c r="AF46" s="4">
        <v>0.22</v>
      </c>
      <c r="AG46" s="3">
        <v>6</v>
      </c>
    </row>
    <row r="47" spans="1:33" ht="12.75">
      <c r="A47" s="34">
        <f t="shared" si="16"/>
        <v>15</v>
      </c>
      <c r="B47" s="79">
        <f t="shared" si="0"/>
        <v>381</v>
      </c>
      <c r="C47" s="80">
        <f t="shared" si="1"/>
        <v>0.005125340799999999</v>
      </c>
      <c r="D47" s="34">
        <f t="shared" si="2"/>
        <v>0.181</v>
      </c>
      <c r="E47" s="80">
        <f t="shared" si="3"/>
        <v>0.002406928</v>
      </c>
      <c r="F47" s="34">
        <f t="shared" si="4"/>
        <v>0.085</v>
      </c>
      <c r="G47" s="36">
        <f t="shared" si="5"/>
        <v>0.037568748064</v>
      </c>
      <c r="H47" s="35">
        <f t="shared" si="6"/>
        <v>1.32673</v>
      </c>
      <c r="I47" s="35">
        <f t="shared" si="7"/>
        <v>0</v>
      </c>
      <c r="J47" s="35">
        <f t="shared" si="8"/>
        <v>0</v>
      </c>
      <c r="K47" s="36">
        <f t="shared" si="9"/>
        <v>0.02900506320358186</v>
      </c>
      <c r="L47" s="36">
        <f t="shared" si="10"/>
        <v>1.0243058256435</v>
      </c>
      <c r="M47" s="36">
        <f t="shared" si="11"/>
        <v>0.06657381126758186</v>
      </c>
      <c r="N47" s="36">
        <f t="shared" si="12"/>
        <v>2.3510358256434998</v>
      </c>
      <c r="O47" s="36">
        <f t="shared" si="13"/>
        <v>0.797853063336928</v>
      </c>
      <c r="P47" s="36">
        <f t="shared" si="14"/>
        <v>28.175961384652503</v>
      </c>
      <c r="Q47" s="36">
        <f t="shared" si="15"/>
        <v>100.381</v>
      </c>
      <c r="U47" s="13" t="s">
        <v>18</v>
      </c>
      <c r="W47" s="32">
        <f>((W51-2)*X43)+(2*X42)+(W44*2)</f>
        <v>9.33</v>
      </c>
      <c r="AA47" s="16">
        <f t="shared" si="17"/>
        <v>6</v>
      </c>
      <c r="AB47" s="13">
        <f t="shared" si="19"/>
        <v>6</v>
      </c>
      <c r="AC47" s="28">
        <f t="shared" si="20"/>
        <v>-5</v>
      </c>
      <c r="AD47" s="28">
        <f t="shared" si="20"/>
        <v>-5</v>
      </c>
      <c r="AF47" s="2">
        <v>0.216</v>
      </c>
      <c r="AG47" s="3">
        <v>7</v>
      </c>
    </row>
    <row r="48" spans="1:33" ht="12.75">
      <c r="A48" s="34">
        <f t="shared" si="16"/>
        <v>14</v>
      </c>
      <c r="B48" s="79">
        <f t="shared" si="0"/>
        <v>355.59999999999997</v>
      </c>
      <c r="C48" s="80">
        <f t="shared" si="1"/>
        <v>0.0048421728</v>
      </c>
      <c r="D48" s="34">
        <f t="shared" si="2"/>
        <v>0.171</v>
      </c>
      <c r="E48" s="80">
        <f t="shared" si="3"/>
        <v>0.0023502944000000003</v>
      </c>
      <c r="F48" s="34">
        <f t="shared" si="4"/>
        <v>0.083</v>
      </c>
      <c r="G48" s="36">
        <f t="shared" si="5"/>
        <v>0.035493126624</v>
      </c>
      <c r="H48" s="35">
        <f t="shared" si="6"/>
        <v>1.25343</v>
      </c>
      <c r="I48" s="35">
        <f t="shared" si="7"/>
        <v>0</v>
      </c>
      <c r="J48" s="35">
        <f t="shared" si="8"/>
        <v>0</v>
      </c>
      <c r="K48" s="36">
        <f t="shared" si="9"/>
        <v>0.029835311779581854</v>
      </c>
      <c r="L48" s="36">
        <f t="shared" si="10"/>
        <v>1.0536258256434998</v>
      </c>
      <c r="M48" s="36">
        <f t="shared" si="11"/>
        <v>0.06532843840358185</v>
      </c>
      <c r="N48" s="36">
        <f t="shared" si="12"/>
        <v>2.3070558256435</v>
      </c>
      <c r="O48" s="36">
        <f t="shared" si="13"/>
        <v>0.7312792520693461</v>
      </c>
      <c r="P48" s="36">
        <f t="shared" si="14"/>
        <v>25.824925559009003</v>
      </c>
      <c r="Q48" s="36">
        <f t="shared" si="15"/>
        <v>100.3556</v>
      </c>
      <c r="U48" s="16" t="s">
        <v>19</v>
      </c>
      <c r="V48" s="16"/>
      <c r="W48" s="32">
        <f>(W42*X42)+(W43*X43)</f>
        <v>7.33</v>
      </c>
      <c r="AA48" s="16">
        <f t="shared" si="17"/>
        <v>7</v>
      </c>
      <c r="AB48" s="13">
        <f t="shared" si="19"/>
        <v>7</v>
      </c>
      <c r="AC48" s="28">
        <f t="shared" si="20"/>
        <v>-6</v>
      </c>
      <c r="AD48" s="28">
        <f t="shared" si="20"/>
        <v>-6</v>
      </c>
      <c r="AF48" s="2">
        <v>0.209</v>
      </c>
      <c r="AG48" s="3">
        <v>8</v>
      </c>
    </row>
    <row r="49" spans="1:33" ht="13.5" thickBot="1">
      <c r="A49" s="34">
        <f t="shared" si="16"/>
        <v>13</v>
      </c>
      <c r="B49" s="79">
        <f t="shared" si="0"/>
        <v>330.2</v>
      </c>
      <c r="C49" s="80">
        <f t="shared" si="1"/>
        <v>0.0045590048000000005</v>
      </c>
      <c r="D49" s="34">
        <f t="shared" si="2"/>
        <v>0.161</v>
      </c>
      <c r="E49" s="80">
        <f t="shared" si="3"/>
        <v>0.0022370272</v>
      </c>
      <c r="F49" s="34">
        <f t="shared" si="4"/>
        <v>0.079</v>
      </c>
      <c r="G49" s="36">
        <f t="shared" si="5"/>
        <v>0.033417505184</v>
      </c>
      <c r="H49" s="35">
        <f t="shared" si="6"/>
        <v>1.1801300000000001</v>
      </c>
      <c r="I49" s="35">
        <f t="shared" si="7"/>
        <v>0</v>
      </c>
      <c r="J49" s="35">
        <f t="shared" si="8"/>
        <v>0</v>
      </c>
      <c r="K49" s="36">
        <f t="shared" si="9"/>
        <v>0.030665560355581857</v>
      </c>
      <c r="L49" s="36">
        <f t="shared" si="10"/>
        <v>1.0829458256434998</v>
      </c>
      <c r="M49" s="36">
        <f t="shared" si="11"/>
        <v>0.06408306553958186</v>
      </c>
      <c r="N49" s="36">
        <f t="shared" si="12"/>
        <v>2.2630758256435</v>
      </c>
      <c r="O49" s="36">
        <f t="shared" si="13"/>
        <v>0.6659508136657644</v>
      </c>
      <c r="P49" s="36">
        <f t="shared" si="14"/>
        <v>23.517869733365504</v>
      </c>
      <c r="Q49" s="36">
        <f t="shared" si="15"/>
        <v>100.3302</v>
      </c>
      <c r="U49" s="13" t="s">
        <v>26</v>
      </c>
      <c r="W49" s="32">
        <f>M18*W45</f>
        <v>0</v>
      </c>
      <c r="AA49" s="16">
        <f t="shared" si="17"/>
        <v>8</v>
      </c>
      <c r="AB49" s="13">
        <f t="shared" si="19"/>
        <v>8</v>
      </c>
      <c r="AC49" s="28">
        <f t="shared" si="20"/>
        <v>-7</v>
      </c>
      <c r="AD49" s="28">
        <f t="shared" si="20"/>
        <v>-7</v>
      </c>
      <c r="AF49" s="4">
        <v>0.206</v>
      </c>
      <c r="AG49" s="3">
        <v>9</v>
      </c>
    </row>
    <row r="50" spans="1:35" ht="12.75">
      <c r="A50" s="34">
        <f t="shared" si="16"/>
        <v>12</v>
      </c>
      <c r="B50" s="79">
        <f t="shared" si="0"/>
        <v>304.79999999999995</v>
      </c>
      <c r="C50" s="80">
        <f t="shared" si="1"/>
        <v>0.004247519999999999</v>
      </c>
      <c r="D50" s="34">
        <f t="shared" si="2"/>
        <v>0.15</v>
      </c>
      <c r="E50" s="80">
        <f t="shared" si="3"/>
        <v>0.0020954432</v>
      </c>
      <c r="F50" s="34">
        <f t="shared" si="4"/>
        <v>0.074</v>
      </c>
      <c r="G50" s="36">
        <f t="shared" si="5"/>
        <v>0.031134321599999997</v>
      </c>
      <c r="H50" s="35">
        <f t="shared" si="6"/>
        <v>1.0995</v>
      </c>
      <c r="I50" s="35">
        <f t="shared" si="7"/>
        <v>0</v>
      </c>
      <c r="J50" s="35">
        <f t="shared" si="8"/>
        <v>0</v>
      </c>
      <c r="K50" s="36">
        <f t="shared" si="9"/>
        <v>0.03157883378918186</v>
      </c>
      <c r="L50" s="36">
        <f t="shared" si="10"/>
        <v>1.1151978256435</v>
      </c>
      <c r="M50" s="36">
        <f t="shared" si="11"/>
        <v>0.06271315538918186</v>
      </c>
      <c r="N50" s="36">
        <f t="shared" si="12"/>
        <v>2.2146978256435</v>
      </c>
      <c r="O50" s="36">
        <f t="shared" si="13"/>
        <v>0.6018677481261824</v>
      </c>
      <c r="P50" s="36">
        <f t="shared" si="14"/>
        <v>21.254793907722004</v>
      </c>
      <c r="Q50" s="36">
        <f t="shared" si="15"/>
        <v>100.3048</v>
      </c>
      <c r="U50" s="16" t="s">
        <v>12</v>
      </c>
      <c r="W50" s="32">
        <f>W47*W46</f>
        <v>46.65</v>
      </c>
      <c r="X50" s="16">
        <f>W50*0.092903</f>
        <v>4.33392495</v>
      </c>
      <c r="AA50" s="16">
        <f t="shared" si="17"/>
        <v>9</v>
      </c>
      <c r="AB50" s="13">
        <f t="shared" si="19"/>
        <v>9</v>
      </c>
      <c r="AC50" s="28">
        <f t="shared" si="20"/>
        <v>-8</v>
      </c>
      <c r="AD50" s="28">
        <f t="shared" si="20"/>
        <v>-8</v>
      </c>
      <c r="AF50" s="2">
        <v>0.202</v>
      </c>
      <c r="AG50" s="3">
        <v>10</v>
      </c>
      <c r="AH50" s="37">
        <v>0.11</v>
      </c>
      <c r="AI50" s="5">
        <v>1</v>
      </c>
    </row>
    <row r="51" spans="1:35" ht="12.75">
      <c r="A51" s="34">
        <f t="shared" si="16"/>
        <v>11</v>
      </c>
      <c r="B51" s="79">
        <f t="shared" si="0"/>
        <v>279.4</v>
      </c>
      <c r="C51" s="80">
        <f t="shared" si="1"/>
        <v>0.0038227680000000003</v>
      </c>
      <c r="D51" s="34">
        <f t="shared" si="2"/>
        <v>0.135</v>
      </c>
      <c r="E51" s="80">
        <f t="shared" si="3"/>
        <v>0.0020104928</v>
      </c>
      <c r="F51" s="34">
        <f t="shared" si="4"/>
        <v>0.071</v>
      </c>
      <c r="G51" s="36">
        <f t="shared" si="5"/>
        <v>0.028020889440000002</v>
      </c>
      <c r="H51" s="35">
        <f t="shared" si="6"/>
        <v>0.98955</v>
      </c>
      <c r="I51" s="35">
        <f t="shared" si="7"/>
        <v>0</v>
      </c>
      <c r="J51" s="35">
        <f t="shared" si="8"/>
        <v>0</v>
      </c>
      <c r="K51" s="36">
        <f t="shared" si="9"/>
        <v>0.03282420665318186</v>
      </c>
      <c r="L51" s="36">
        <f t="shared" si="10"/>
        <v>1.1591778256435</v>
      </c>
      <c r="M51" s="36">
        <f t="shared" si="11"/>
        <v>0.06084509609318185</v>
      </c>
      <c r="N51" s="36">
        <f t="shared" si="12"/>
        <v>2.1487278256435</v>
      </c>
      <c r="O51" s="36">
        <f t="shared" si="13"/>
        <v>0.5391545927370005</v>
      </c>
      <c r="P51" s="36">
        <f t="shared" si="14"/>
        <v>19.040096082078502</v>
      </c>
      <c r="Q51" s="36">
        <f t="shared" si="15"/>
        <v>100.2794</v>
      </c>
      <c r="U51" s="28">
        <f>I16</f>
        <v>1</v>
      </c>
      <c r="V51" s="13" t="s">
        <v>13</v>
      </c>
      <c r="W51" s="38">
        <f>I17/I16</f>
        <v>1</v>
      </c>
      <c r="AA51" s="16">
        <f t="shared" si="17"/>
        <v>10</v>
      </c>
      <c r="AB51" s="13">
        <f t="shared" si="19"/>
        <v>10</v>
      </c>
      <c r="AC51" s="28">
        <f t="shared" si="20"/>
        <v>-9</v>
      </c>
      <c r="AD51" s="28">
        <f t="shared" si="20"/>
        <v>-9</v>
      </c>
      <c r="AF51" s="2">
        <v>0.198</v>
      </c>
      <c r="AG51" s="3">
        <v>11</v>
      </c>
      <c r="AH51" s="39">
        <v>0.09</v>
      </c>
      <c r="AI51" s="6">
        <v>2</v>
      </c>
    </row>
    <row r="52" spans="1:35" ht="12.75">
      <c r="A52" s="34">
        <f t="shared" si="16"/>
        <v>10</v>
      </c>
      <c r="B52" s="79">
        <f t="shared" si="0"/>
        <v>254</v>
      </c>
      <c r="C52" s="80">
        <f t="shared" si="1"/>
        <v>0.0033130656000000002</v>
      </c>
      <c r="D52" s="34">
        <f t="shared" si="2"/>
        <v>0.117</v>
      </c>
      <c r="E52" s="80">
        <f t="shared" si="3"/>
        <v>0.0017556416</v>
      </c>
      <c r="F52" s="34">
        <f t="shared" si="4"/>
        <v>0.062</v>
      </c>
      <c r="G52" s="36">
        <f t="shared" si="5"/>
        <v>0.024284770848</v>
      </c>
      <c r="H52" s="35">
        <f t="shared" si="6"/>
        <v>0.8576100000000001</v>
      </c>
      <c r="I52" s="35">
        <f t="shared" si="7"/>
        <v>0</v>
      </c>
      <c r="J52" s="35">
        <f t="shared" si="8"/>
        <v>0</v>
      </c>
      <c r="K52" s="36">
        <f t="shared" si="9"/>
        <v>0.03431865408998186</v>
      </c>
      <c r="L52" s="36">
        <f t="shared" si="10"/>
        <v>1.2119538256434998</v>
      </c>
      <c r="M52" s="36">
        <f t="shared" si="11"/>
        <v>0.05860342493798185</v>
      </c>
      <c r="N52" s="36">
        <f t="shared" si="12"/>
        <v>2.0695638256435</v>
      </c>
      <c r="O52" s="36">
        <f t="shared" si="13"/>
        <v>0.4783094966438186</v>
      </c>
      <c r="P52" s="36">
        <f t="shared" si="14"/>
        <v>16.891368256435</v>
      </c>
      <c r="Q52" s="36">
        <f t="shared" si="15"/>
        <v>100.254</v>
      </c>
      <c r="U52" s="16"/>
      <c r="V52" s="16"/>
      <c r="AA52" s="16">
        <f t="shared" si="17"/>
        <v>11</v>
      </c>
      <c r="AB52" s="13">
        <f t="shared" si="19"/>
        <v>11</v>
      </c>
      <c r="AC52" s="28">
        <f aca="true" t="shared" si="21" ref="AC52:AD67">AC51-1</f>
        <v>-10</v>
      </c>
      <c r="AD52" s="28">
        <f t="shared" si="21"/>
        <v>-10</v>
      </c>
      <c r="AF52" s="2">
        <v>0.193</v>
      </c>
      <c r="AG52" s="3">
        <v>12</v>
      </c>
      <c r="AH52" s="39">
        <v>0.086</v>
      </c>
      <c r="AI52" s="6">
        <v>3</v>
      </c>
    </row>
    <row r="53" spans="1:35" ht="12.75">
      <c r="A53" s="34">
        <f t="shared" si="16"/>
        <v>9</v>
      </c>
      <c r="B53" s="79">
        <f t="shared" si="0"/>
        <v>228.6</v>
      </c>
      <c r="C53" s="80">
        <f t="shared" si="1"/>
        <v>0.0025485119999999997</v>
      </c>
      <c r="D53" s="34">
        <f t="shared" si="2"/>
        <v>0.09</v>
      </c>
      <c r="E53" s="80">
        <f t="shared" si="3"/>
        <v>0.0013025728</v>
      </c>
      <c r="F53" s="34">
        <f t="shared" si="4"/>
        <v>0.046</v>
      </c>
      <c r="G53" s="36">
        <f t="shared" si="5"/>
        <v>0.01868059296</v>
      </c>
      <c r="H53" s="35">
        <f t="shared" si="6"/>
        <v>0.6597</v>
      </c>
      <c r="I53" s="35">
        <f t="shared" si="7"/>
        <v>0</v>
      </c>
      <c r="J53" s="35">
        <f t="shared" si="8"/>
        <v>0</v>
      </c>
      <c r="K53" s="36">
        <f t="shared" si="9"/>
        <v>0.036560325245181866</v>
      </c>
      <c r="L53" s="36">
        <f t="shared" si="10"/>
        <v>1.2911178256435</v>
      </c>
      <c r="M53" s="36">
        <f t="shared" si="11"/>
        <v>0.055240918205181865</v>
      </c>
      <c r="N53" s="36">
        <f t="shared" si="12"/>
        <v>1.9508178256435</v>
      </c>
      <c r="O53" s="36">
        <f t="shared" si="13"/>
        <v>0.4197060717058368</v>
      </c>
      <c r="P53" s="36">
        <f t="shared" si="14"/>
        <v>14.821804430791502</v>
      </c>
      <c r="Q53" s="36">
        <f t="shared" si="15"/>
        <v>100.2286</v>
      </c>
      <c r="U53" s="16"/>
      <c r="V53" s="16"/>
      <c r="Y53" s="12" t="s">
        <v>20</v>
      </c>
      <c r="AA53" s="16">
        <f t="shared" si="17"/>
        <v>12</v>
      </c>
      <c r="AB53" s="13">
        <f t="shared" si="19"/>
        <v>12</v>
      </c>
      <c r="AC53" s="28">
        <f t="shared" si="21"/>
        <v>-11</v>
      </c>
      <c r="AD53" s="28">
        <f t="shared" si="21"/>
        <v>-11</v>
      </c>
      <c r="AF53" s="2">
        <v>0.181</v>
      </c>
      <c r="AG53" s="3">
        <v>13</v>
      </c>
      <c r="AH53" s="39">
        <v>0.085</v>
      </c>
      <c r="AI53" s="6">
        <v>4</v>
      </c>
    </row>
    <row r="54" spans="1:35" ht="12.75">
      <c r="A54" s="34">
        <f t="shared" si="16"/>
        <v>8</v>
      </c>
      <c r="B54" s="79">
        <f t="shared" si="0"/>
        <v>203.2</v>
      </c>
      <c r="C54" s="80">
        <f t="shared" si="1"/>
        <v>0.001699008</v>
      </c>
      <c r="D54" s="34">
        <f t="shared" si="2"/>
        <v>0.06</v>
      </c>
      <c r="E54" s="80">
        <f t="shared" si="3"/>
        <v>0.000566336</v>
      </c>
      <c r="F54" s="34">
        <f t="shared" si="4"/>
        <v>0.02</v>
      </c>
      <c r="G54" s="36">
        <f t="shared" si="5"/>
        <v>0.012453728639999998</v>
      </c>
      <c r="H54" s="35">
        <f t="shared" si="6"/>
        <v>0.43979999999999997</v>
      </c>
      <c r="I54" s="35">
        <f t="shared" si="7"/>
        <v>0</v>
      </c>
      <c r="J54" s="35">
        <f t="shared" si="8"/>
        <v>0</v>
      </c>
      <c r="K54" s="36">
        <f t="shared" si="9"/>
        <v>0.039051070973181855</v>
      </c>
      <c r="L54" s="36">
        <f t="shared" si="10"/>
        <v>1.3790778256435</v>
      </c>
      <c r="M54" s="36">
        <f t="shared" si="11"/>
        <v>0.051504799613181856</v>
      </c>
      <c r="N54" s="36">
        <f t="shared" si="12"/>
        <v>1.8188778256434999</v>
      </c>
      <c r="O54" s="36">
        <f t="shared" si="13"/>
        <v>0.3644651535006549</v>
      </c>
      <c r="P54" s="36">
        <f t="shared" si="14"/>
        <v>12.870986605148001</v>
      </c>
      <c r="Q54" s="36">
        <f t="shared" si="15"/>
        <v>100.2032</v>
      </c>
      <c r="Y54" s="40">
        <f>AC30+20.5+AD30</f>
        <v>32.5</v>
      </c>
      <c r="AA54" s="16">
        <f t="shared" si="17"/>
        <v>13</v>
      </c>
      <c r="AB54" s="13">
        <f t="shared" si="19"/>
        <v>13</v>
      </c>
      <c r="AC54" s="28">
        <f t="shared" si="21"/>
        <v>-12</v>
      </c>
      <c r="AD54" s="28">
        <f t="shared" si="21"/>
        <v>-12</v>
      </c>
      <c r="AF54" s="2">
        <v>0.171</v>
      </c>
      <c r="AG54" s="3">
        <v>14</v>
      </c>
      <c r="AH54" s="39">
        <v>0.083</v>
      </c>
      <c r="AI54" s="6">
        <v>5</v>
      </c>
    </row>
    <row r="55" spans="1:35" ht="12.75">
      <c r="A55" s="34">
        <f t="shared" si="16"/>
        <v>7</v>
      </c>
      <c r="B55" s="79">
        <f t="shared" si="0"/>
        <v>177.79999999999998</v>
      </c>
      <c r="C55" s="80">
        <f t="shared" si="1"/>
        <v>0.0010760384</v>
      </c>
      <c r="D55" s="34">
        <f t="shared" si="2"/>
        <v>0.038</v>
      </c>
      <c r="E55" s="80">
        <f t="shared" si="3"/>
        <v>0.0003681184</v>
      </c>
      <c r="F55" s="34">
        <f t="shared" si="4"/>
        <v>0.013</v>
      </c>
      <c r="G55" s="36">
        <f t="shared" si="5"/>
        <v>0.007887361472</v>
      </c>
      <c r="H55" s="35">
        <f t="shared" si="6"/>
        <v>0.27854</v>
      </c>
      <c r="I55" s="35">
        <f t="shared" si="7"/>
        <v>0</v>
      </c>
      <c r="J55" s="35">
        <f t="shared" si="8"/>
        <v>0</v>
      </c>
      <c r="K55" s="36">
        <f t="shared" si="9"/>
        <v>0.04087761784038186</v>
      </c>
      <c r="L55" s="36">
        <f t="shared" si="10"/>
        <v>1.4435818256435</v>
      </c>
      <c r="M55" s="36">
        <f t="shared" si="11"/>
        <v>0.04876497931238186</v>
      </c>
      <c r="N55" s="36">
        <f t="shared" si="12"/>
        <v>1.7221218256435</v>
      </c>
      <c r="O55" s="36">
        <f t="shared" si="13"/>
        <v>0.31296035388747306</v>
      </c>
      <c r="P55" s="36">
        <f t="shared" si="14"/>
        <v>11.0521087795045</v>
      </c>
      <c r="Q55" s="36">
        <f t="shared" si="15"/>
        <v>100.1778</v>
      </c>
      <c r="X55" s="12" t="s">
        <v>23</v>
      </c>
      <c r="AA55" s="16">
        <f t="shared" si="17"/>
        <v>14</v>
      </c>
      <c r="AB55" s="13">
        <f t="shared" si="19"/>
        <v>14</v>
      </c>
      <c r="AC55" s="28">
        <f t="shared" si="21"/>
        <v>-13</v>
      </c>
      <c r="AD55" s="28">
        <f t="shared" si="21"/>
        <v>-13</v>
      </c>
      <c r="AF55" s="2">
        <v>0.161</v>
      </c>
      <c r="AG55" s="3">
        <v>15</v>
      </c>
      <c r="AH55" s="39">
        <v>0.079</v>
      </c>
      <c r="AI55" s="6">
        <v>6</v>
      </c>
    </row>
    <row r="56" spans="1:35" ht="12.75">
      <c r="A56" s="34">
        <f t="shared" si="16"/>
        <v>6</v>
      </c>
      <c r="B56" s="79">
        <f t="shared" si="0"/>
        <v>152.39999999999998</v>
      </c>
      <c r="C56" s="80">
        <f t="shared" si="1"/>
        <v>0</v>
      </c>
      <c r="D56" s="34">
        <f t="shared" si="2"/>
        <v>0</v>
      </c>
      <c r="E56" s="80">
        <f t="shared" si="3"/>
        <v>0</v>
      </c>
      <c r="F56" s="34">
        <f t="shared" si="4"/>
        <v>0</v>
      </c>
      <c r="G56" s="36">
        <f t="shared" si="5"/>
        <v>0</v>
      </c>
      <c r="H56" s="35">
        <f t="shared" si="6"/>
        <v>0</v>
      </c>
      <c r="I56" s="35">
        <f t="shared" si="7"/>
        <v>0</v>
      </c>
      <c r="J56" s="35">
        <f t="shared" si="8"/>
        <v>0</v>
      </c>
      <c r="K56" s="36">
        <f t="shared" si="9"/>
        <v>0.04403256242918186</v>
      </c>
      <c r="L56" s="36">
        <f t="shared" si="10"/>
        <v>1.5549978256435</v>
      </c>
      <c r="M56" s="36">
        <f t="shared" si="11"/>
        <v>0.04403256242918186</v>
      </c>
      <c r="N56" s="36">
        <f t="shared" si="12"/>
        <v>1.5549978256435</v>
      </c>
      <c r="O56" s="36">
        <f t="shared" si="13"/>
        <v>0.2641953745750912</v>
      </c>
      <c r="P56" s="36">
        <f t="shared" si="14"/>
        <v>9.329986953861</v>
      </c>
      <c r="Q56" s="36">
        <f t="shared" si="15"/>
        <v>100.1524</v>
      </c>
      <c r="U56" s="16"/>
      <c r="X56" s="12">
        <f>I19/100</f>
        <v>0.4</v>
      </c>
      <c r="Y56" s="13" t="s">
        <v>52</v>
      </c>
      <c r="AA56" s="16">
        <f t="shared" si="17"/>
        <v>15</v>
      </c>
      <c r="AB56" s="13">
        <f t="shared" si="19"/>
        <v>15</v>
      </c>
      <c r="AC56" s="28">
        <f t="shared" si="21"/>
        <v>-14</v>
      </c>
      <c r="AD56" s="28">
        <f t="shared" si="21"/>
        <v>-14</v>
      </c>
      <c r="AF56" s="2">
        <v>0.15</v>
      </c>
      <c r="AG56" s="3">
        <v>16</v>
      </c>
      <c r="AH56" s="39">
        <v>0.074</v>
      </c>
      <c r="AI56" s="6">
        <v>7</v>
      </c>
    </row>
    <row r="57" spans="1:35" ht="12.75">
      <c r="A57" s="34">
        <f t="shared" si="16"/>
        <v>5</v>
      </c>
      <c r="B57" s="79">
        <f t="shared" si="0"/>
        <v>127</v>
      </c>
      <c r="C57" s="80">
        <f t="shared" si="1"/>
        <v>0</v>
      </c>
      <c r="D57" s="34">
        <f t="shared" si="2"/>
        <v>0</v>
      </c>
      <c r="E57" s="80">
        <f t="shared" si="3"/>
        <v>0</v>
      </c>
      <c r="F57" s="34">
        <f t="shared" si="4"/>
        <v>0</v>
      </c>
      <c r="G57" s="36">
        <f t="shared" si="5"/>
        <v>0</v>
      </c>
      <c r="H57" s="35">
        <f t="shared" si="6"/>
        <v>0</v>
      </c>
      <c r="I57" s="35">
        <f t="shared" si="7"/>
        <v>0</v>
      </c>
      <c r="J57" s="35">
        <f t="shared" si="8"/>
        <v>0</v>
      </c>
      <c r="K57" s="36">
        <f t="shared" si="9"/>
        <v>0.04403256242918186</v>
      </c>
      <c r="L57" s="36">
        <f t="shared" si="10"/>
        <v>1.5549978256435</v>
      </c>
      <c r="M57" s="36">
        <f t="shared" si="11"/>
        <v>0.04403256242918186</v>
      </c>
      <c r="N57" s="36">
        <f t="shared" si="12"/>
        <v>1.5549978256435</v>
      </c>
      <c r="O57" s="36">
        <f t="shared" si="13"/>
        <v>0.2201628121459093</v>
      </c>
      <c r="P57" s="36">
        <f t="shared" si="14"/>
        <v>7.7749891282175</v>
      </c>
      <c r="Q57" s="36">
        <f t="shared" si="15"/>
        <v>100.127</v>
      </c>
      <c r="U57" s="16"/>
      <c r="Y57" s="13">
        <v>3.25</v>
      </c>
      <c r="AA57" s="16">
        <f t="shared" si="17"/>
        <v>16</v>
      </c>
      <c r="AB57" s="13">
        <f t="shared" si="19"/>
        <v>16</v>
      </c>
      <c r="AC57" s="28">
        <f t="shared" si="21"/>
        <v>-15</v>
      </c>
      <c r="AD57" s="28">
        <f t="shared" si="21"/>
        <v>-15</v>
      </c>
      <c r="AF57" s="2">
        <v>0.135</v>
      </c>
      <c r="AG57" s="3">
        <v>17</v>
      </c>
      <c r="AH57" s="39">
        <v>0.071</v>
      </c>
      <c r="AI57" s="6">
        <v>8</v>
      </c>
    </row>
    <row r="58" spans="1:35" ht="12.75">
      <c r="A58" s="34">
        <f t="shared" si="16"/>
        <v>4</v>
      </c>
      <c r="B58" s="79">
        <f t="shared" si="0"/>
        <v>101.6</v>
      </c>
      <c r="C58" s="80">
        <f t="shared" si="1"/>
        <v>0</v>
      </c>
      <c r="D58" s="34">
        <f t="shared" si="2"/>
        <v>0</v>
      </c>
      <c r="E58" s="80">
        <f t="shared" si="3"/>
        <v>0</v>
      </c>
      <c r="F58" s="34">
        <f t="shared" si="4"/>
        <v>0</v>
      </c>
      <c r="G58" s="36">
        <f t="shared" si="5"/>
        <v>0</v>
      </c>
      <c r="H58" s="35">
        <f t="shared" si="6"/>
        <v>0</v>
      </c>
      <c r="I58" s="35">
        <f t="shared" si="7"/>
        <v>0</v>
      </c>
      <c r="J58" s="35">
        <f t="shared" si="8"/>
        <v>0</v>
      </c>
      <c r="K58" s="36">
        <f t="shared" si="9"/>
        <v>0.04403256242918186</v>
      </c>
      <c r="L58" s="36">
        <f t="shared" si="10"/>
        <v>1.5549978256435</v>
      </c>
      <c r="M58" s="36">
        <f t="shared" si="11"/>
        <v>0.04403256242918186</v>
      </c>
      <c r="N58" s="36">
        <f t="shared" si="12"/>
        <v>1.5549978256435</v>
      </c>
      <c r="O58" s="36">
        <f t="shared" si="13"/>
        <v>0.17613024971672744</v>
      </c>
      <c r="P58" s="36">
        <f t="shared" si="14"/>
        <v>6.219991302574</v>
      </c>
      <c r="Q58" s="36">
        <f t="shared" si="15"/>
        <v>100.1016</v>
      </c>
      <c r="U58" s="16"/>
      <c r="AA58" s="16">
        <f t="shared" si="17"/>
        <v>17</v>
      </c>
      <c r="AB58" s="13">
        <f t="shared" si="19"/>
        <v>17</v>
      </c>
      <c r="AC58" s="28">
        <f t="shared" si="21"/>
        <v>-16</v>
      </c>
      <c r="AD58" s="28">
        <f t="shared" si="21"/>
        <v>-16</v>
      </c>
      <c r="AF58" s="4">
        <v>0.117</v>
      </c>
      <c r="AG58" s="3">
        <v>18</v>
      </c>
      <c r="AH58" s="39">
        <v>0.062</v>
      </c>
      <c r="AI58" s="6">
        <v>9</v>
      </c>
    </row>
    <row r="59" spans="1:35" ht="12.75">
      <c r="A59" s="34">
        <f t="shared" si="16"/>
        <v>3</v>
      </c>
      <c r="B59" s="79">
        <f t="shared" si="0"/>
        <v>76.19999999999999</v>
      </c>
      <c r="C59" s="80">
        <f t="shared" si="1"/>
        <v>0</v>
      </c>
      <c r="D59" s="34">
        <f t="shared" si="2"/>
        <v>0</v>
      </c>
      <c r="E59" s="80">
        <f t="shared" si="3"/>
        <v>0</v>
      </c>
      <c r="F59" s="34">
        <f t="shared" si="4"/>
        <v>0</v>
      </c>
      <c r="G59" s="36">
        <f t="shared" si="5"/>
        <v>0</v>
      </c>
      <c r="H59" s="35">
        <f t="shared" si="6"/>
        <v>0</v>
      </c>
      <c r="I59" s="35">
        <f t="shared" si="7"/>
        <v>0</v>
      </c>
      <c r="J59" s="35">
        <f t="shared" si="8"/>
        <v>0</v>
      </c>
      <c r="K59" s="36">
        <f t="shared" si="9"/>
        <v>0.04403256242918186</v>
      </c>
      <c r="L59" s="36">
        <f t="shared" si="10"/>
        <v>1.5549978256435</v>
      </c>
      <c r="M59" s="36">
        <f t="shared" si="11"/>
        <v>0.04403256242918186</v>
      </c>
      <c r="N59" s="36">
        <f t="shared" si="12"/>
        <v>1.5549978256435</v>
      </c>
      <c r="O59" s="36">
        <f t="shared" si="13"/>
        <v>0.13209768728754556</v>
      </c>
      <c r="P59" s="36">
        <f t="shared" si="14"/>
        <v>4.6649934769304995</v>
      </c>
      <c r="Q59" s="36">
        <f t="shared" si="15"/>
        <v>100.0762</v>
      </c>
      <c r="U59" s="16"/>
      <c r="AA59" s="16">
        <f t="shared" si="17"/>
        <v>18</v>
      </c>
      <c r="AB59" s="13">
        <f t="shared" si="19"/>
        <v>18</v>
      </c>
      <c r="AC59" s="28">
        <f t="shared" si="21"/>
        <v>-17</v>
      </c>
      <c r="AD59" s="28">
        <f t="shared" si="21"/>
        <v>-17</v>
      </c>
      <c r="AF59" s="2">
        <v>0.09</v>
      </c>
      <c r="AG59" s="3">
        <v>19</v>
      </c>
      <c r="AH59" s="39">
        <v>0.046</v>
      </c>
      <c r="AI59" s="6">
        <v>10</v>
      </c>
    </row>
    <row r="60" spans="1:35" ht="12.75">
      <c r="A60" s="34">
        <f t="shared" si="16"/>
        <v>2</v>
      </c>
      <c r="B60" s="79">
        <f t="shared" si="0"/>
        <v>50.8</v>
      </c>
      <c r="C60" s="80">
        <f t="shared" si="1"/>
        <v>0</v>
      </c>
      <c r="D60" s="34">
        <f t="shared" si="2"/>
        <v>0</v>
      </c>
      <c r="E60" s="80">
        <f t="shared" si="3"/>
        <v>0</v>
      </c>
      <c r="F60" s="34">
        <f t="shared" si="4"/>
        <v>0</v>
      </c>
      <c r="G60" s="36">
        <f t="shared" si="5"/>
        <v>0</v>
      </c>
      <c r="H60" s="35">
        <f t="shared" si="6"/>
        <v>0</v>
      </c>
      <c r="I60" s="35">
        <f t="shared" si="7"/>
        <v>0</v>
      </c>
      <c r="J60" s="35">
        <f t="shared" si="8"/>
        <v>0</v>
      </c>
      <c r="K60" s="36">
        <f t="shared" si="9"/>
        <v>0.04403256242918186</v>
      </c>
      <c r="L60" s="36">
        <f t="shared" si="10"/>
        <v>1.5549978256435</v>
      </c>
      <c r="M60" s="36">
        <f t="shared" si="11"/>
        <v>0.04403256242918186</v>
      </c>
      <c r="N60" s="36">
        <f t="shared" si="12"/>
        <v>1.5549978256435</v>
      </c>
      <c r="O60" s="36">
        <f t="shared" si="13"/>
        <v>0.08806512485836372</v>
      </c>
      <c r="P60" s="36">
        <f t="shared" si="14"/>
        <v>3.109995651287</v>
      </c>
      <c r="Q60" s="36">
        <f t="shared" si="15"/>
        <v>100.0508</v>
      </c>
      <c r="U60" s="16"/>
      <c r="AA60" s="16">
        <f t="shared" si="17"/>
        <v>19</v>
      </c>
      <c r="AB60" s="13">
        <f t="shared" si="19"/>
        <v>19</v>
      </c>
      <c r="AC60" s="28">
        <f t="shared" si="21"/>
        <v>-18</v>
      </c>
      <c r="AD60" s="28">
        <f t="shared" si="21"/>
        <v>-18</v>
      </c>
      <c r="AF60" s="2">
        <v>0.06</v>
      </c>
      <c r="AG60" s="3">
        <v>20</v>
      </c>
      <c r="AH60" s="39">
        <v>0.02</v>
      </c>
      <c r="AI60" s="6">
        <v>11</v>
      </c>
    </row>
    <row r="61" spans="1:35" ht="13.5" thickBot="1">
      <c r="A61" s="34">
        <f t="shared" si="16"/>
        <v>1</v>
      </c>
      <c r="B61" s="79">
        <f t="shared" si="0"/>
        <v>25.4</v>
      </c>
      <c r="C61" s="80">
        <f t="shared" si="1"/>
        <v>0</v>
      </c>
      <c r="D61" s="34">
        <f t="shared" si="2"/>
        <v>0</v>
      </c>
      <c r="E61" s="80">
        <f t="shared" si="3"/>
        <v>0</v>
      </c>
      <c r="F61" s="34">
        <f t="shared" si="4"/>
        <v>0</v>
      </c>
      <c r="G61" s="36">
        <f t="shared" si="5"/>
        <v>0</v>
      </c>
      <c r="H61" s="35">
        <f t="shared" si="6"/>
        <v>0</v>
      </c>
      <c r="I61" s="35">
        <f t="shared" si="7"/>
        <v>0</v>
      </c>
      <c r="J61" s="35">
        <f t="shared" si="8"/>
        <v>0</v>
      </c>
      <c r="K61" s="36">
        <f t="shared" si="9"/>
        <v>0.04403256242918186</v>
      </c>
      <c r="L61" s="36">
        <f t="shared" si="10"/>
        <v>1.5549978256435</v>
      </c>
      <c r="M61" s="36">
        <f t="shared" si="11"/>
        <v>0.04403256242918186</v>
      </c>
      <c r="N61" s="36">
        <f t="shared" si="12"/>
        <v>1.5549978256435</v>
      </c>
      <c r="O61" s="36">
        <f t="shared" si="13"/>
        <v>0.04403256242918186</v>
      </c>
      <c r="P61" s="36">
        <f t="shared" si="14"/>
        <v>1.5549978256435</v>
      </c>
      <c r="Q61" s="36">
        <f t="shared" si="15"/>
        <v>100.0254</v>
      </c>
      <c r="AA61" s="16">
        <f t="shared" si="17"/>
        <v>20</v>
      </c>
      <c r="AB61" s="13">
        <f t="shared" si="19"/>
        <v>20</v>
      </c>
      <c r="AC61" s="28">
        <f t="shared" si="21"/>
        <v>-19</v>
      </c>
      <c r="AD61" s="28">
        <f t="shared" si="21"/>
        <v>-19</v>
      </c>
      <c r="AF61" s="11">
        <v>0.038</v>
      </c>
      <c r="AG61" s="9">
        <v>20.5</v>
      </c>
      <c r="AH61" s="41">
        <v>0.013</v>
      </c>
      <c r="AI61" s="7">
        <v>12</v>
      </c>
    </row>
    <row r="62" spans="1:35" ht="12.75">
      <c r="A62" s="34">
        <f t="shared" si="16"/>
        <v>0</v>
      </c>
      <c r="B62" s="79">
        <f t="shared" si="0"/>
        <v>0</v>
      </c>
      <c r="C62" s="80">
        <f t="shared" si="1"/>
      </c>
      <c r="D62" s="34">
        <f t="shared" si="2"/>
      </c>
      <c r="E62" s="80">
        <f t="shared" si="3"/>
      </c>
      <c r="F62" s="34">
        <f t="shared" si="4"/>
      </c>
      <c r="G62" s="36">
        <f t="shared" si="5"/>
      </c>
      <c r="H62" s="35">
        <f t="shared" si="6"/>
      </c>
      <c r="I62" s="35">
        <f t="shared" si="7"/>
      </c>
      <c r="J62" s="35">
        <f t="shared" si="8"/>
      </c>
      <c r="K62" s="36">
        <f t="shared" si="9"/>
      </c>
      <c r="L62" s="36">
        <f t="shared" si="10"/>
      </c>
      <c r="M62" s="36">
        <f t="shared" si="11"/>
      </c>
      <c r="N62" s="36">
        <f t="shared" si="12"/>
      </c>
      <c r="O62" s="36">
        <f t="shared" si="13"/>
      </c>
      <c r="P62" s="36" t="str">
        <f t="shared" si="14"/>
        <v> </v>
      </c>
      <c r="Q62" s="36">
        <f t="shared" si="15"/>
      </c>
      <c r="AA62" s="16">
        <f t="shared" si="17"/>
        <v>20.5</v>
      </c>
      <c r="AB62" s="13">
        <f t="shared" si="19"/>
        <v>21</v>
      </c>
      <c r="AC62" s="28">
        <f t="shared" si="21"/>
        <v>-20</v>
      </c>
      <c r="AD62" s="28">
        <f t="shared" si="21"/>
        <v>-20</v>
      </c>
      <c r="AH62" s="42"/>
      <c r="AI62" s="42"/>
    </row>
    <row r="63" spans="1:30" ht="12.75">
      <c r="A63" s="34">
        <f t="shared" si="16"/>
        <v>-1</v>
      </c>
      <c r="B63" s="79">
        <f t="shared" si="0"/>
        <v>-25.4</v>
      </c>
      <c r="C63" s="80">
        <f t="shared" si="1"/>
      </c>
      <c r="D63" s="34">
        <f t="shared" si="2"/>
      </c>
      <c r="E63" s="80">
        <f t="shared" si="3"/>
      </c>
      <c r="F63" s="34">
        <f t="shared" si="4"/>
      </c>
      <c r="G63" s="36">
        <f t="shared" si="5"/>
      </c>
      <c r="H63" s="35">
        <f t="shared" si="6"/>
      </c>
      <c r="I63" s="35">
        <f t="shared" si="7"/>
      </c>
      <c r="J63" s="35">
        <f t="shared" si="8"/>
      </c>
      <c r="K63" s="36">
        <f t="shared" si="9"/>
      </c>
      <c r="L63" s="36">
        <f t="shared" si="10"/>
      </c>
      <c r="M63" s="36">
        <f t="shared" si="11"/>
      </c>
      <c r="N63" s="36">
        <f t="shared" si="12"/>
      </c>
      <c r="O63" s="36">
        <f t="shared" si="13"/>
      </c>
      <c r="P63" s="36" t="str">
        <f t="shared" si="14"/>
        <v> </v>
      </c>
      <c r="Q63" s="36">
        <f t="shared" si="15"/>
      </c>
      <c r="AA63" s="16">
        <f t="shared" si="17"/>
        <v>-1</v>
      </c>
      <c r="AB63" s="13">
        <f t="shared" si="19"/>
        <v>22</v>
      </c>
      <c r="AC63" s="28">
        <f t="shared" si="21"/>
        <v>-21</v>
      </c>
      <c r="AD63" s="28">
        <f>AD62-1</f>
        <v>-21</v>
      </c>
    </row>
    <row r="64" spans="1:30" ht="12.75">
      <c r="A64" s="34">
        <f t="shared" si="16"/>
        <v>-2</v>
      </c>
      <c r="B64" s="79">
        <f t="shared" si="0"/>
        <v>-50.8</v>
      </c>
      <c r="C64" s="80">
        <f t="shared" si="1"/>
      </c>
      <c r="D64" s="34">
        <f t="shared" si="2"/>
      </c>
      <c r="E64" s="80">
        <f t="shared" si="3"/>
      </c>
      <c r="F64" s="34">
        <f t="shared" si="4"/>
      </c>
      <c r="G64" s="36">
        <f t="shared" si="5"/>
      </c>
      <c r="H64" s="35">
        <f t="shared" si="6"/>
      </c>
      <c r="I64" s="35">
        <f t="shared" si="7"/>
      </c>
      <c r="J64" s="35">
        <f t="shared" si="8"/>
      </c>
      <c r="K64" s="36">
        <f t="shared" si="9"/>
      </c>
      <c r="L64" s="36">
        <f t="shared" si="10"/>
      </c>
      <c r="M64" s="36">
        <f t="shared" si="11"/>
      </c>
      <c r="N64" s="36">
        <f t="shared" si="12"/>
      </c>
      <c r="O64" s="36">
        <f t="shared" si="13"/>
      </c>
      <c r="P64" s="36" t="str">
        <f t="shared" si="14"/>
        <v> </v>
      </c>
      <c r="Q64" s="36">
        <f t="shared" si="15"/>
      </c>
      <c r="AA64" s="16">
        <f t="shared" si="17"/>
        <v>-1</v>
      </c>
      <c r="AB64" s="13">
        <f t="shared" si="19"/>
        <v>23</v>
      </c>
      <c r="AC64" s="28">
        <f t="shared" si="21"/>
        <v>-22</v>
      </c>
      <c r="AD64" s="28">
        <f t="shared" si="21"/>
        <v>-22</v>
      </c>
    </row>
    <row r="65" spans="1:30" ht="12.75">
      <c r="A65" s="34">
        <f t="shared" si="16"/>
        <v>-3</v>
      </c>
      <c r="B65" s="79">
        <f t="shared" si="0"/>
        <v>-76.19999999999999</v>
      </c>
      <c r="C65" s="80">
        <f t="shared" si="1"/>
      </c>
      <c r="D65" s="34">
        <f t="shared" si="2"/>
      </c>
      <c r="E65" s="80">
        <f t="shared" si="3"/>
      </c>
      <c r="F65" s="34">
        <f t="shared" si="4"/>
      </c>
      <c r="G65" s="36">
        <f t="shared" si="5"/>
      </c>
      <c r="H65" s="35">
        <f t="shared" si="6"/>
      </c>
      <c r="I65" s="35">
        <f t="shared" si="7"/>
      </c>
      <c r="J65" s="35">
        <f t="shared" si="8"/>
      </c>
      <c r="K65" s="36">
        <f t="shared" si="9"/>
      </c>
      <c r="L65" s="36">
        <f t="shared" si="10"/>
      </c>
      <c r="M65" s="36">
        <f t="shared" si="11"/>
      </c>
      <c r="N65" s="36">
        <f t="shared" si="12"/>
      </c>
      <c r="O65" s="36">
        <f t="shared" si="13"/>
      </c>
      <c r="P65" s="36" t="str">
        <f t="shared" si="14"/>
        <v> </v>
      </c>
      <c r="Q65" s="36">
        <f t="shared" si="15"/>
      </c>
      <c r="AA65" s="16">
        <f t="shared" si="17"/>
        <v>-1</v>
      </c>
      <c r="AB65" s="13">
        <f t="shared" si="19"/>
        <v>24</v>
      </c>
      <c r="AC65" s="28">
        <f t="shared" si="21"/>
        <v>-23</v>
      </c>
      <c r="AD65" s="28">
        <f t="shared" si="21"/>
        <v>-23</v>
      </c>
    </row>
    <row r="66" spans="1:30" ht="12.75">
      <c r="A66" s="34">
        <f t="shared" si="16"/>
        <v>-4</v>
      </c>
      <c r="B66" s="79">
        <f t="shared" si="0"/>
        <v>-101.6</v>
      </c>
      <c r="C66" s="80">
        <f t="shared" si="1"/>
      </c>
      <c r="D66" s="34">
        <f t="shared" si="2"/>
      </c>
      <c r="E66" s="80">
        <f t="shared" si="3"/>
      </c>
      <c r="F66" s="34">
        <f t="shared" si="4"/>
      </c>
      <c r="G66" s="36">
        <f t="shared" si="5"/>
      </c>
      <c r="H66" s="35">
        <f t="shared" si="6"/>
      </c>
      <c r="I66" s="35">
        <f t="shared" si="7"/>
      </c>
      <c r="J66" s="35">
        <f t="shared" si="8"/>
      </c>
      <c r="K66" s="36">
        <f t="shared" si="9"/>
      </c>
      <c r="L66" s="36">
        <f t="shared" si="10"/>
      </c>
      <c r="M66" s="36">
        <f t="shared" si="11"/>
      </c>
      <c r="N66" s="36">
        <f t="shared" si="12"/>
      </c>
      <c r="O66" s="36">
        <f t="shared" si="13"/>
      </c>
      <c r="P66" s="36" t="str">
        <f t="shared" si="14"/>
        <v> </v>
      </c>
      <c r="Q66" s="36">
        <f t="shared" si="15"/>
      </c>
      <c r="AA66" s="16">
        <f t="shared" si="17"/>
        <v>-1</v>
      </c>
      <c r="AB66" s="13">
        <f t="shared" si="19"/>
        <v>25</v>
      </c>
      <c r="AC66" s="28">
        <f t="shared" si="21"/>
        <v>-24</v>
      </c>
      <c r="AD66" s="28">
        <f t="shared" si="21"/>
        <v>-24</v>
      </c>
    </row>
    <row r="67" spans="1:30" ht="12.75">
      <c r="A67" s="34">
        <f t="shared" si="16"/>
        <v>-5</v>
      </c>
      <c r="B67" s="79">
        <f t="shared" si="0"/>
        <v>-127</v>
      </c>
      <c r="C67" s="80">
        <f t="shared" si="1"/>
      </c>
      <c r="D67" s="34">
        <f t="shared" si="2"/>
      </c>
      <c r="E67" s="80">
        <f t="shared" si="3"/>
      </c>
      <c r="F67" s="34">
        <f t="shared" si="4"/>
      </c>
      <c r="G67" s="36">
        <f t="shared" si="5"/>
      </c>
      <c r="H67" s="35">
        <f t="shared" si="6"/>
      </c>
      <c r="I67" s="35">
        <f t="shared" si="7"/>
      </c>
      <c r="J67" s="35">
        <f t="shared" si="8"/>
      </c>
      <c r="K67" s="36">
        <f t="shared" si="9"/>
      </c>
      <c r="L67" s="36">
        <f t="shared" si="10"/>
      </c>
      <c r="M67" s="36">
        <f t="shared" si="11"/>
      </c>
      <c r="N67" s="36">
        <f t="shared" si="12"/>
      </c>
      <c r="O67" s="36">
        <f t="shared" si="13"/>
      </c>
      <c r="P67" s="36" t="str">
        <f t="shared" si="14"/>
        <v> </v>
      </c>
      <c r="Q67" s="36">
        <f t="shared" si="15"/>
      </c>
      <c r="AA67" s="16">
        <f t="shared" si="17"/>
        <v>-1</v>
      </c>
      <c r="AB67" s="13">
        <f t="shared" si="19"/>
        <v>26</v>
      </c>
      <c r="AC67" s="28">
        <f t="shared" si="21"/>
        <v>-25</v>
      </c>
      <c r="AD67" s="28">
        <f t="shared" si="21"/>
        <v>-25</v>
      </c>
    </row>
    <row r="68" spans="1:30" ht="12.75">
      <c r="A68" s="34">
        <f t="shared" si="16"/>
        <v>-6</v>
      </c>
      <c r="B68" s="79">
        <f t="shared" si="0"/>
        <v>-152.39999999999998</v>
      </c>
      <c r="C68" s="80">
        <f t="shared" si="1"/>
      </c>
      <c r="D68" s="34">
        <f t="shared" si="2"/>
      </c>
      <c r="E68" s="80">
        <f t="shared" si="3"/>
      </c>
      <c r="F68" s="34">
        <f t="shared" si="4"/>
      </c>
      <c r="G68" s="36">
        <f t="shared" si="5"/>
      </c>
      <c r="H68" s="35">
        <f t="shared" si="6"/>
      </c>
      <c r="I68" s="35">
        <f t="shared" si="7"/>
      </c>
      <c r="J68" s="35">
        <f t="shared" si="8"/>
      </c>
      <c r="K68" s="36">
        <f t="shared" si="9"/>
      </c>
      <c r="L68" s="36">
        <f t="shared" si="10"/>
      </c>
      <c r="M68" s="36">
        <f t="shared" si="11"/>
      </c>
      <c r="N68" s="36">
        <f t="shared" si="12"/>
      </c>
      <c r="O68" s="36">
        <f t="shared" si="13"/>
      </c>
      <c r="P68" s="36" t="str">
        <f t="shared" si="14"/>
        <v> </v>
      </c>
      <c r="Q68" s="36">
        <f t="shared" si="15"/>
      </c>
      <c r="AA68" s="16">
        <f t="shared" si="17"/>
        <v>-1</v>
      </c>
      <c r="AB68" s="13">
        <f t="shared" si="19"/>
        <v>27</v>
      </c>
      <c r="AC68" s="28">
        <f aca="true" t="shared" si="22" ref="AC68:AD83">AC67-1</f>
        <v>-26</v>
      </c>
      <c r="AD68" s="28">
        <f t="shared" si="22"/>
        <v>-26</v>
      </c>
    </row>
    <row r="69" spans="1:30" ht="12.75">
      <c r="A69" s="34">
        <f t="shared" si="16"/>
        <v>-7</v>
      </c>
      <c r="B69" s="79">
        <f t="shared" si="0"/>
        <v>-177.79999999999998</v>
      </c>
      <c r="C69" s="80">
        <f t="shared" si="1"/>
      </c>
      <c r="D69" s="34">
        <f t="shared" si="2"/>
      </c>
      <c r="E69" s="80">
        <f t="shared" si="3"/>
      </c>
      <c r="F69" s="34">
        <f t="shared" si="4"/>
      </c>
      <c r="G69" s="36">
        <f t="shared" si="5"/>
      </c>
      <c r="H69" s="35">
        <f t="shared" si="6"/>
      </c>
      <c r="I69" s="35">
        <f t="shared" si="7"/>
      </c>
      <c r="J69" s="35">
        <f t="shared" si="8"/>
      </c>
      <c r="K69" s="36">
        <f t="shared" si="9"/>
      </c>
      <c r="L69" s="36">
        <f t="shared" si="10"/>
      </c>
      <c r="M69" s="36">
        <f t="shared" si="11"/>
      </c>
      <c r="N69" s="36">
        <f t="shared" si="12"/>
      </c>
      <c r="O69" s="36">
        <f t="shared" si="13"/>
      </c>
      <c r="P69" s="36" t="str">
        <f t="shared" si="14"/>
        <v> </v>
      </c>
      <c r="Q69" s="36">
        <f t="shared" si="15"/>
      </c>
      <c r="AA69" s="16">
        <f t="shared" si="17"/>
        <v>-1</v>
      </c>
      <c r="AB69" s="13">
        <f t="shared" si="19"/>
        <v>28</v>
      </c>
      <c r="AC69" s="28">
        <f t="shared" si="22"/>
        <v>-27</v>
      </c>
      <c r="AD69" s="28">
        <f t="shared" si="22"/>
        <v>-27</v>
      </c>
    </row>
    <row r="70" spans="1:30" ht="12.75">
      <c r="A70" s="34">
        <f t="shared" si="16"/>
        <v>-8</v>
      </c>
      <c r="B70" s="79">
        <f t="shared" si="0"/>
        <v>-203.2</v>
      </c>
      <c r="C70" s="80">
        <f t="shared" si="1"/>
      </c>
      <c r="D70" s="34">
        <f t="shared" si="2"/>
      </c>
      <c r="E70" s="80">
        <f t="shared" si="3"/>
      </c>
      <c r="F70" s="34">
        <f t="shared" si="4"/>
      </c>
      <c r="G70" s="36">
        <f t="shared" si="5"/>
      </c>
      <c r="H70" s="35">
        <f t="shared" si="6"/>
      </c>
      <c r="I70" s="35">
        <f t="shared" si="7"/>
      </c>
      <c r="J70" s="35">
        <f t="shared" si="8"/>
      </c>
      <c r="K70" s="36">
        <f t="shared" si="9"/>
      </c>
      <c r="L70" s="36">
        <f t="shared" si="10"/>
      </c>
      <c r="M70" s="36">
        <f t="shared" si="11"/>
      </c>
      <c r="N70" s="36">
        <f t="shared" si="12"/>
      </c>
      <c r="O70" s="36">
        <f t="shared" si="13"/>
      </c>
      <c r="P70" s="36" t="str">
        <f t="shared" si="14"/>
        <v> </v>
      </c>
      <c r="Q70" s="36">
        <f t="shared" si="15"/>
      </c>
      <c r="AA70" s="16">
        <f t="shared" si="17"/>
        <v>-1</v>
      </c>
      <c r="AB70" s="13">
        <f t="shared" si="19"/>
        <v>29</v>
      </c>
      <c r="AC70" s="28">
        <f t="shared" si="22"/>
        <v>-28</v>
      </c>
      <c r="AD70" s="28">
        <f t="shared" si="22"/>
        <v>-28</v>
      </c>
    </row>
    <row r="71" spans="1:30" ht="12.75">
      <c r="A71" s="34">
        <f t="shared" si="16"/>
        <v>-9</v>
      </c>
      <c r="B71" s="79">
        <f t="shared" si="0"/>
        <v>-228.6</v>
      </c>
      <c r="C71" s="80">
        <f t="shared" si="1"/>
      </c>
      <c r="D71" s="34">
        <f t="shared" si="2"/>
      </c>
      <c r="E71" s="80">
        <f t="shared" si="3"/>
      </c>
      <c r="F71" s="34">
        <f t="shared" si="4"/>
      </c>
      <c r="G71" s="36">
        <f t="shared" si="5"/>
      </c>
      <c r="H71" s="35">
        <f t="shared" si="6"/>
      </c>
      <c r="I71" s="35">
        <f t="shared" si="7"/>
      </c>
      <c r="J71" s="35">
        <f t="shared" si="8"/>
      </c>
      <c r="K71" s="36">
        <f t="shared" si="9"/>
      </c>
      <c r="L71" s="36">
        <f t="shared" si="10"/>
      </c>
      <c r="M71" s="36">
        <f t="shared" si="11"/>
      </c>
      <c r="N71" s="36">
        <f t="shared" si="12"/>
      </c>
      <c r="O71" s="36">
        <f t="shared" si="13"/>
      </c>
      <c r="P71" s="36" t="str">
        <f t="shared" si="14"/>
        <v> </v>
      </c>
      <c r="Q71" s="36">
        <f t="shared" si="15"/>
      </c>
      <c r="AA71" s="16">
        <f t="shared" si="17"/>
        <v>-1</v>
      </c>
      <c r="AB71" s="13">
        <f t="shared" si="19"/>
        <v>30</v>
      </c>
      <c r="AC71" s="28">
        <f t="shared" si="22"/>
        <v>-29</v>
      </c>
      <c r="AD71" s="28">
        <f t="shared" si="22"/>
        <v>-29</v>
      </c>
    </row>
    <row r="72" spans="1:30" ht="12.75">
      <c r="A72" s="34">
        <f aca="true" t="shared" si="23" ref="A72:A135">IF(AA78=0,0,IF(A71="","",IF(AA78=1,A71-0.5,A71-1)))</f>
        <v>-10</v>
      </c>
      <c r="B72" s="79">
        <f t="shared" si="0"/>
        <v>-254</v>
      </c>
      <c r="C72" s="80">
        <f t="shared" si="1"/>
      </c>
      <c r="D72" s="34">
        <f t="shared" si="2"/>
      </c>
      <c r="E72" s="80">
        <f t="shared" si="3"/>
      </c>
      <c r="F72" s="34">
        <f t="shared" si="4"/>
      </c>
      <c r="G72" s="36">
        <f t="shared" si="5"/>
      </c>
      <c r="H72" s="35">
        <f t="shared" si="6"/>
      </c>
      <c r="I72" s="35">
        <f t="shared" si="7"/>
      </c>
      <c r="J72" s="35">
        <f t="shared" si="8"/>
      </c>
      <c r="K72" s="36">
        <f t="shared" si="9"/>
      </c>
      <c r="L72" s="36">
        <f t="shared" si="10"/>
      </c>
      <c r="M72" s="36">
        <f t="shared" si="11"/>
      </c>
      <c r="N72" s="36">
        <f t="shared" si="12"/>
      </c>
      <c r="O72" s="36">
        <f t="shared" si="13"/>
      </c>
      <c r="P72" s="36" t="str">
        <f t="shared" si="14"/>
        <v> </v>
      </c>
      <c r="Q72" s="36">
        <f t="shared" si="15"/>
      </c>
      <c r="AA72" s="16">
        <f t="shared" si="17"/>
        <v>-1</v>
      </c>
      <c r="AB72" s="13">
        <f t="shared" si="19"/>
        <v>31</v>
      </c>
      <c r="AC72" s="28">
        <f t="shared" si="22"/>
        <v>-30</v>
      </c>
      <c r="AD72" s="28">
        <f t="shared" si="22"/>
        <v>-30</v>
      </c>
    </row>
    <row r="73" spans="1:30" ht="12.75">
      <c r="A73" s="34">
        <f t="shared" si="23"/>
        <v>-11</v>
      </c>
      <c r="B73" s="79">
        <f t="shared" si="0"/>
        <v>-279.4</v>
      </c>
      <c r="C73" s="80">
        <f t="shared" si="1"/>
      </c>
      <c r="D73" s="34">
        <f t="shared" si="2"/>
      </c>
      <c r="E73" s="80">
        <f t="shared" si="3"/>
      </c>
      <c r="F73" s="34">
        <f t="shared" si="4"/>
      </c>
      <c r="G73" s="36">
        <f t="shared" si="5"/>
      </c>
      <c r="H73" s="35">
        <f t="shared" si="6"/>
      </c>
      <c r="I73" s="35">
        <f t="shared" si="7"/>
      </c>
      <c r="J73" s="35">
        <f t="shared" si="8"/>
      </c>
      <c r="K73" s="36">
        <f t="shared" si="9"/>
      </c>
      <c r="L73" s="36">
        <f t="shared" si="10"/>
      </c>
      <c r="M73" s="36">
        <f t="shared" si="11"/>
      </c>
      <c r="N73" s="36">
        <f t="shared" si="12"/>
      </c>
      <c r="O73" s="36">
        <f t="shared" si="13"/>
      </c>
      <c r="P73" s="36" t="str">
        <f t="shared" si="14"/>
        <v> </v>
      </c>
      <c r="Q73" s="36">
        <f t="shared" si="15"/>
      </c>
      <c r="AA73" s="16">
        <f t="shared" si="17"/>
        <v>-1</v>
      </c>
      <c r="AB73" s="13">
        <f t="shared" si="19"/>
        <v>32</v>
      </c>
      <c r="AC73" s="28">
        <f t="shared" si="22"/>
        <v>-31</v>
      </c>
      <c r="AD73" s="28">
        <f t="shared" si="22"/>
        <v>-31</v>
      </c>
    </row>
    <row r="74" spans="1:30" ht="12.75">
      <c r="A74" s="34">
        <f t="shared" si="23"/>
        <v>-12</v>
      </c>
      <c r="B74" s="79">
        <f t="shared" si="0"/>
        <v>-304.79999999999995</v>
      </c>
      <c r="C74" s="80">
        <f t="shared" si="1"/>
      </c>
      <c r="D74" s="34">
        <f t="shared" si="2"/>
      </c>
      <c r="E74" s="80">
        <f t="shared" si="3"/>
      </c>
      <c r="F74" s="34">
        <f t="shared" si="4"/>
      </c>
      <c r="G74" s="36">
        <f t="shared" si="5"/>
      </c>
      <c r="H74" s="35">
        <f t="shared" si="6"/>
      </c>
      <c r="I74" s="35">
        <f t="shared" si="7"/>
      </c>
      <c r="J74" s="35">
        <f t="shared" si="8"/>
      </c>
      <c r="K74" s="36">
        <f t="shared" si="9"/>
      </c>
      <c r="L74" s="36">
        <f t="shared" si="10"/>
      </c>
      <c r="M74" s="36">
        <f t="shared" si="11"/>
      </c>
      <c r="N74" s="36">
        <f t="shared" si="12"/>
      </c>
      <c r="O74" s="36">
        <f t="shared" si="13"/>
      </c>
      <c r="P74" s="36" t="str">
        <f t="shared" si="14"/>
        <v> </v>
      </c>
      <c r="Q74" s="36">
        <f t="shared" si="15"/>
      </c>
      <c r="AA74" s="16">
        <f t="shared" si="17"/>
        <v>-1</v>
      </c>
      <c r="AB74" s="13">
        <f t="shared" si="19"/>
        <v>33</v>
      </c>
      <c r="AC74" s="28">
        <f t="shared" si="22"/>
        <v>-32</v>
      </c>
      <c r="AD74" s="28">
        <f t="shared" si="22"/>
        <v>-32</v>
      </c>
    </row>
    <row r="75" spans="1:30" ht="12.75">
      <c r="A75" s="34">
        <f t="shared" si="23"/>
        <v>-13</v>
      </c>
      <c r="B75" s="79">
        <f t="shared" si="0"/>
        <v>-330.2</v>
      </c>
      <c r="C75" s="80">
        <f t="shared" si="1"/>
      </c>
      <c r="D75" s="34">
        <f t="shared" si="2"/>
      </c>
      <c r="E75" s="80">
        <f t="shared" si="3"/>
      </c>
      <c r="F75" s="34">
        <f t="shared" si="4"/>
      </c>
      <c r="G75" s="36">
        <f t="shared" si="5"/>
      </c>
      <c r="H75" s="35">
        <f t="shared" si="6"/>
      </c>
      <c r="I75" s="35">
        <f t="shared" si="7"/>
      </c>
      <c r="J75" s="35">
        <f t="shared" si="8"/>
      </c>
      <c r="K75" s="36">
        <f t="shared" si="9"/>
      </c>
      <c r="L75" s="36">
        <f t="shared" si="10"/>
      </c>
      <c r="M75" s="36">
        <f t="shared" si="11"/>
      </c>
      <c r="N75" s="36">
        <f t="shared" si="12"/>
      </c>
      <c r="O75" s="36">
        <f t="shared" si="13"/>
      </c>
      <c r="P75" s="36" t="str">
        <f t="shared" si="14"/>
        <v> </v>
      </c>
      <c r="Q75" s="36">
        <f t="shared" si="15"/>
      </c>
      <c r="AA75" s="16">
        <f t="shared" si="17"/>
        <v>-1</v>
      </c>
      <c r="AB75" s="13">
        <f t="shared" si="19"/>
        <v>34</v>
      </c>
      <c r="AC75" s="28">
        <f t="shared" si="22"/>
        <v>-33</v>
      </c>
      <c r="AD75" s="28">
        <f>AD74-1</f>
        <v>-33</v>
      </c>
    </row>
    <row r="76" spans="1:30" ht="12.75">
      <c r="A76" s="34">
        <f t="shared" si="23"/>
        <v>-14</v>
      </c>
      <c r="B76" s="79">
        <f t="shared" si="0"/>
        <v>-355.59999999999997</v>
      </c>
      <c r="C76" s="80">
        <f t="shared" si="1"/>
      </c>
      <c r="D76" s="34">
        <f t="shared" si="2"/>
      </c>
      <c r="E76" s="80">
        <f t="shared" si="3"/>
      </c>
      <c r="F76" s="34">
        <f t="shared" si="4"/>
      </c>
      <c r="G76" s="36">
        <f t="shared" si="5"/>
      </c>
      <c r="H76" s="35">
        <f t="shared" si="6"/>
      </c>
      <c r="I76" s="35">
        <f t="shared" si="7"/>
      </c>
      <c r="J76" s="35">
        <f t="shared" si="8"/>
      </c>
      <c r="K76" s="36">
        <f t="shared" si="9"/>
      </c>
      <c r="L76" s="36">
        <f t="shared" si="10"/>
      </c>
      <c r="M76" s="36">
        <f t="shared" si="11"/>
      </c>
      <c r="N76" s="36">
        <f t="shared" si="12"/>
      </c>
      <c r="O76" s="36">
        <f t="shared" si="13"/>
      </c>
      <c r="P76" s="36" t="str">
        <f t="shared" si="14"/>
        <v> </v>
      </c>
      <c r="Q76" s="36">
        <f t="shared" si="15"/>
      </c>
      <c r="AA76" s="16">
        <f t="shared" si="17"/>
        <v>-1</v>
      </c>
      <c r="AB76" s="13">
        <f t="shared" si="19"/>
        <v>35</v>
      </c>
      <c r="AC76" s="28">
        <f t="shared" si="22"/>
        <v>-34</v>
      </c>
      <c r="AD76" s="28">
        <f t="shared" si="22"/>
        <v>-34</v>
      </c>
    </row>
    <row r="77" spans="1:30" ht="12.75">
      <c r="A77" s="34">
        <f t="shared" si="23"/>
        <v>-15</v>
      </c>
      <c r="B77" s="79">
        <f t="shared" si="0"/>
        <v>-381</v>
      </c>
      <c r="C77" s="80">
        <f t="shared" si="1"/>
      </c>
      <c r="D77" s="34">
        <f t="shared" si="2"/>
      </c>
      <c r="E77" s="80">
        <f t="shared" si="3"/>
      </c>
      <c r="F77" s="34">
        <f t="shared" si="4"/>
      </c>
      <c r="G77" s="36">
        <f t="shared" si="5"/>
      </c>
      <c r="H77" s="35">
        <f t="shared" si="6"/>
      </c>
      <c r="I77" s="35">
        <f t="shared" si="7"/>
      </c>
      <c r="J77" s="35">
        <f t="shared" si="8"/>
      </c>
      <c r="K77" s="36">
        <f t="shared" si="9"/>
      </c>
      <c r="L77" s="36">
        <f t="shared" si="10"/>
      </c>
      <c r="M77" s="36">
        <f t="shared" si="11"/>
      </c>
      <c r="N77" s="36">
        <f t="shared" si="12"/>
      </c>
      <c r="O77" s="36">
        <f t="shared" si="13"/>
      </c>
      <c r="P77" s="36" t="str">
        <f t="shared" si="14"/>
        <v> </v>
      </c>
      <c r="Q77" s="36">
        <f t="shared" si="15"/>
      </c>
      <c r="AA77" s="16">
        <f t="shared" si="17"/>
        <v>-1</v>
      </c>
      <c r="AB77" s="13">
        <f t="shared" si="19"/>
        <v>36</v>
      </c>
      <c r="AC77" s="28">
        <f t="shared" si="22"/>
        <v>-35</v>
      </c>
      <c r="AD77" s="28">
        <f t="shared" si="22"/>
        <v>-35</v>
      </c>
    </row>
    <row r="78" spans="1:30" ht="12.75">
      <c r="A78" s="34">
        <f t="shared" si="23"/>
        <v>-16</v>
      </c>
      <c r="B78" s="79">
        <f t="shared" si="0"/>
        <v>-406.4</v>
      </c>
      <c r="C78" s="80">
        <f t="shared" si="1"/>
      </c>
      <c r="D78" s="34">
        <f t="shared" si="2"/>
      </c>
      <c r="E78" s="80">
        <f t="shared" si="3"/>
      </c>
      <c r="F78" s="34">
        <f t="shared" si="4"/>
      </c>
      <c r="G78" s="36">
        <f t="shared" si="5"/>
      </c>
      <c r="H78" s="35">
        <f t="shared" si="6"/>
      </c>
      <c r="I78" s="35">
        <f t="shared" si="7"/>
      </c>
      <c r="J78" s="35">
        <f t="shared" si="8"/>
      </c>
      <c r="K78" s="36">
        <f t="shared" si="9"/>
      </c>
      <c r="L78" s="36">
        <f t="shared" si="10"/>
      </c>
      <c r="M78" s="36">
        <f t="shared" si="11"/>
      </c>
      <c r="N78" s="36">
        <f t="shared" si="12"/>
      </c>
      <c r="O78" s="36">
        <f t="shared" si="13"/>
      </c>
      <c r="P78" s="36" t="str">
        <f t="shared" si="14"/>
        <v> </v>
      </c>
      <c r="Q78" s="36">
        <f t="shared" si="15"/>
      </c>
      <c r="AA78" s="16">
        <f t="shared" si="17"/>
        <v>-1</v>
      </c>
      <c r="AB78" s="13">
        <f t="shared" si="19"/>
        <v>37</v>
      </c>
      <c r="AC78" s="28">
        <f t="shared" si="22"/>
        <v>-36</v>
      </c>
      <c r="AD78" s="28">
        <f t="shared" si="22"/>
        <v>-36</v>
      </c>
    </row>
    <row r="79" spans="1:30" ht="12.75">
      <c r="A79" s="34">
        <f t="shared" si="23"/>
        <v>-17</v>
      </c>
      <c r="B79" s="79">
        <f t="shared" si="0"/>
        <v>-431.79999999999995</v>
      </c>
      <c r="C79" s="80">
        <f t="shared" si="1"/>
      </c>
      <c r="D79" s="34">
        <f t="shared" si="2"/>
      </c>
      <c r="E79" s="80">
        <f t="shared" si="3"/>
      </c>
      <c r="F79" s="34">
        <f t="shared" si="4"/>
      </c>
      <c r="G79" s="36">
        <f t="shared" si="5"/>
      </c>
      <c r="H79" s="35">
        <f t="shared" si="6"/>
      </c>
      <c r="I79" s="35">
        <f t="shared" si="7"/>
      </c>
      <c r="J79" s="35">
        <f t="shared" si="8"/>
      </c>
      <c r="K79" s="36">
        <f t="shared" si="9"/>
      </c>
      <c r="L79" s="36">
        <f t="shared" si="10"/>
      </c>
      <c r="M79" s="36">
        <f t="shared" si="11"/>
      </c>
      <c r="N79" s="36">
        <f t="shared" si="12"/>
      </c>
      <c r="O79" s="36">
        <f t="shared" si="13"/>
      </c>
      <c r="P79" s="36" t="str">
        <f t="shared" si="14"/>
        <v> </v>
      </c>
      <c r="Q79" s="36">
        <f t="shared" si="15"/>
      </c>
      <c r="AA79" s="16">
        <f t="shared" si="17"/>
        <v>-1</v>
      </c>
      <c r="AB79" s="13">
        <f t="shared" si="19"/>
        <v>38</v>
      </c>
      <c r="AC79" s="28">
        <f t="shared" si="22"/>
        <v>-37</v>
      </c>
      <c r="AD79" s="28">
        <f>AD78-1</f>
        <v>-37</v>
      </c>
    </row>
    <row r="80" spans="1:30" ht="12.75">
      <c r="A80" s="34">
        <f t="shared" si="23"/>
        <v>-18</v>
      </c>
      <c r="B80" s="79">
        <f t="shared" si="0"/>
        <v>-457.2</v>
      </c>
      <c r="C80" s="80">
        <f t="shared" si="1"/>
      </c>
      <c r="D80" s="34">
        <f t="shared" si="2"/>
      </c>
      <c r="E80" s="80">
        <f t="shared" si="3"/>
      </c>
      <c r="F80" s="34">
        <f t="shared" si="4"/>
      </c>
      <c r="G80" s="36">
        <f t="shared" si="5"/>
      </c>
      <c r="H80" s="35">
        <f t="shared" si="6"/>
      </c>
      <c r="I80" s="35">
        <f t="shared" si="7"/>
      </c>
      <c r="J80" s="35">
        <f t="shared" si="8"/>
      </c>
      <c r="K80" s="36">
        <f t="shared" si="9"/>
      </c>
      <c r="L80" s="36">
        <f t="shared" si="10"/>
      </c>
      <c r="M80" s="36">
        <f t="shared" si="11"/>
      </c>
      <c r="N80" s="36">
        <f t="shared" si="12"/>
      </c>
      <c r="O80" s="36">
        <f t="shared" si="13"/>
      </c>
      <c r="P80" s="36" t="str">
        <f t="shared" si="14"/>
        <v> </v>
      </c>
      <c r="Q80" s="36">
        <f t="shared" si="15"/>
      </c>
      <c r="AA80" s="16">
        <f t="shared" si="17"/>
        <v>-1</v>
      </c>
      <c r="AB80" s="13">
        <f t="shared" si="19"/>
        <v>39</v>
      </c>
      <c r="AC80" s="28">
        <f t="shared" si="22"/>
        <v>-38</v>
      </c>
      <c r="AD80" s="28">
        <f t="shared" si="22"/>
        <v>-38</v>
      </c>
    </row>
    <row r="81" spans="1:30" ht="12.75">
      <c r="A81" s="34">
        <f t="shared" si="23"/>
        <v>-19</v>
      </c>
      <c r="B81" s="79">
        <f t="shared" si="0"/>
        <v>-482.59999999999997</v>
      </c>
      <c r="C81" s="80">
        <f t="shared" si="1"/>
      </c>
      <c r="D81" s="34">
        <f t="shared" si="2"/>
      </c>
      <c r="E81" s="80">
        <f t="shared" si="3"/>
      </c>
      <c r="F81" s="34">
        <f t="shared" si="4"/>
      </c>
      <c r="G81" s="36">
        <f t="shared" si="5"/>
      </c>
      <c r="H81" s="35">
        <f t="shared" si="6"/>
      </c>
      <c r="I81" s="35">
        <f t="shared" si="7"/>
      </c>
      <c r="J81" s="35">
        <f t="shared" si="8"/>
      </c>
      <c r="K81" s="36">
        <f t="shared" si="9"/>
      </c>
      <c r="L81" s="36">
        <f t="shared" si="10"/>
      </c>
      <c r="M81" s="36">
        <f t="shared" si="11"/>
      </c>
      <c r="N81" s="36">
        <f t="shared" si="12"/>
      </c>
      <c r="O81" s="36">
        <f t="shared" si="13"/>
      </c>
      <c r="P81" s="36" t="str">
        <f t="shared" si="14"/>
        <v> </v>
      </c>
      <c r="Q81" s="36">
        <f t="shared" si="15"/>
      </c>
      <c r="AA81" s="16">
        <f t="shared" si="17"/>
        <v>-1</v>
      </c>
      <c r="AB81" s="13">
        <f t="shared" si="19"/>
        <v>40</v>
      </c>
      <c r="AC81" s="28">
        <f t="shared" si="22"/>
        <v>-39</v>
      </c>
      <c r="AD81" s="28">
        <f t="shared" si="22"/>
        <v>-39</v>
      </c>
    </row>
    <row r="82" spans="1:30" ht="12.75">
      <c r="A82" s="34">
        <f t="shared" si="23"/>
        <v>-20</v>
      </c>
      <c r="B82" s="79">
        <f t="shared" si="0"/>
        <v>-508</v>
      </c>
      <c r="C82" s="80">
        <f t="shared" si="1"/>
      </c>
      <c r="D82" s="34">
        <f t="shared" si="2"/>
      </c>
      <c r="E82" s="80">
        <f t="shared" si="3"/>
      </c>
      <c r="F82" s="34">
        <f t="shared" si="4"/>
      </c>
      <c r="G82" s="36">
        <f t="shared" si="5"/>
      </c>
      <c r="H82" s="35">
        <f t="shared" si="6"/>
      </c>
      <c r="I82" s="35">
        <f t="shared" si="7"/>
      </c>
      <c r="J82" s="35">
        <f t="shared" si="8"/>
      </c>
      <c r="K82" s="36">
        <f t="shared" si="9"/>
      </c>
      <c r="L82" s="36">
        <f t="shared" si="10"/>
      </c>
      <c r="M82" s="36">
        <f t="shared" si="11"/>
      </c>
      <c r="N82" s="36">
        <f t="shared" si="12"/>
      </c>
      <c r="O82" s="36">
        <f t="shared" si="13"/>
      </c>
      <c r="P82" s="36" t="str">
        <f t="shared" si="14"/>
        <v> </v>
      </c>
      <c r="Q82" s="36">
        <f t="shared" si="15"/>
      </c>
      <c r="AA82" s="16">
        <f t="shared" si="17"/>
        <v>-1</v>
      </c>
      <c r="AB82" s="13">
        <f t="shared" si="19"/>
        <v>41</v>
      </c>
      <c r="AC82" s="28">
        <f t="shared" si="22"/>
        <v>-40</v>
      </c>
      <c r="AD82" s="28">
        <f>AD81-1</f>
        <v>-40</v>
      </c>
    </row>
    <row r="83" spans="1:30" ht="12.75">
      <c r="A83" s="34">
        <f t="shared" si="23"/>
        <v>-21</v>
      </c>
      <c r="B83" s="79">
        <f t="shared" si="0"/>
        <v>-533.4</v>
      </c>
      <c r="C83" s="80">
        <f t="shared" si="1"/>
      </c>
      <c r="D83" s="34">
        <f t="shared" si="2"/>
      </c>
      <c r="E83" s="80">
        <f t="shared" si="3"/>
      </c>
      <c r="F83" s="34">
        <f t="shared" si="4"/>
      </c>
      <c r="G83" s="36">
        <f t="shared" si="5"/>
      </c>
      <c r="H83" s="35">
        <f t="shared" si="6"/>
      </c>
      <c r="I83" s="35">
        <f t="shared" si="7"/>
      </c>
      <c r="J83" s="35">
        <f t="shared" si="8"/>
      </c>
      <c r="K83" s="36">
        <f t="shared" si="9"/>
      </c>
      <c r="L83" s="36">
        <f t="shared" si="10"/>
      </c>
      <c r="M83" s="36">
        <f t="shared" si="11"/>
      </c>
      <c r="N83" s="36">
        <f t="shared" si="12"/>
      </c>
      <c r="O83" s="36">
        <f t="shared" si="13"/>
      </c>
      <c r="P83" s="36" t="str">
        <f t="shared" si="14"/>
        <v> </v>
      </c>
      <c r="Q83" s="36">
        <f t="shared" si="15"/>
      </c>
      <c r="AA83" s="16">
        <f t="shared" si="17"/>
        <v>-1</v>
      </c>
      <c r="AB83" s="13">
        <f t="shared" si="19"/>
        <v>42</v>
      </c>
      <c r="AC83" s="28">
        <f t="shared" si="22"/>
        <v>-41</v>
      </c>
      <c r="AD83" s="28">
        <f t="shared" si="22"/>
        <v>-41</v>
      </c>
    </row>
    <row r="84" spans="1:30" ht="12.75">
      <c r="A84" s="34">
        <f t="shared" si="23"/>
        <v>-22</v>
      </c>
      <c r="B84" s="79">
        <f t="shared" si="0"/>
        <v>-558.8</v>
      </c>
      <c r="C84" s="80">
        <f t="shared" si="1"/>
      </c>
      <c r="D84" s="34">
        <f t="shared" si="2"/>
      </c>
      <c r="E84" s="80">
        <f t="shared" si="3"/>
      </c>
      <c r="F84" s="34">
        <f t="shared" si="4"/>
      </c>
      <c r="G84" s="36">
        <f t="shared" si="5"/>
      </c>
      <c r="H84" s="35">
        <f t="shared" si="6"/>
      </c>
      <c r="I84" s="35">
        <f t="shared" si="7"/>
      </c>
      <c r="J84" s="35">
        <f t="shared" si="8"/>
      </c>
      <c r="K84" s="36">
        <f t="shared" si="9"/>
      </c>
      <c r="L84" s="36">
        <f t="shared" si="10"/>
      </c>
      <c r="M84" s="36">
        <f t="shared" si="11"/>
      </c>
      <c r="N84" s="36">
        <f t="shared" si="12"/>
      </c>
      <c r="O84" s="36">
        <f t="shared" si="13"/>
      </c>
      <c r="P84" s="36" t="str">
        <f t="shared" si="14"/>
        <v> </v>
      </c>
      <c r="Q84" s="36">
        <f t="shared" si="15"/>
      </c>
      <c r="AA84" s="16">
        <f t="shared" si="17"/>
        <v>-1</v>
      </c>
      <c r="AB84" s="13">
        <f t="shared" si="19"/>
        <v>43</v>
      </c>
      <c r="AC84" s="28">
        <f aca="true" t="shared" si="24" ref="AC84:AD99">AC83-1</f>
        <v>-42</v>
      </c>
      <c r="AD84" s="28">
        <f t="shared" si="24"/>
        <v>-42</v>
      </c>
    </row>
    <row r="85" spans="1:30" ht="12.75">
      <c r="A85" s="34">
        <f t="shared" si="23"/>
        <v>-23</v>
      </c>
      <c r="B85" s="79">
        <f t="shared" si="0"/>
        <v>-584.1999999999999</v>
      </c>
      <c r="C85" s="80">
        <f t="shared" si="1"/>
      </c>
      <c r="D85" s="34">
        <f t="shared" si="2"/>
      </c>
      <c r="E85" s="80">
        <f t="shared" si="3"/>
      </c>
      <c r="F85" s="34">
        <f t="shared" si="4"/>
      </c>
      <c r="G85" s="36">
        <f t="shared" si="5"/>
      </c>
      <c r="H85" s="35">
        <f t="shared" si="6"/>
      </c>
      <c r="I85" s="35">
        <f t="shared" si="7"/>
      </c>
      <c r="J85" s="35">
        <f t="shared" si="8"/>
      </c>
      <c r="K85" s="36">
        <f t="shared" si="9"/>
      </c>
      <c r="L85" s="36">
        <f t="shared" si="10"/>
      </c>
      <c r="M85" s="36">
        <f t="shared" si="11"/>
      </c>
      <c r="N85" s="36">
        <f t="shared" si="12"/>
      </c>
      <c r="O85" s="36">
        <f t="shared" si="13"/>
      </c>
      <c r="P85" s="36" t="str">
        <f t="shared" si="14"/>
        <v> </v>
      </c>
      <c r="Q85" s="36">
        <f t="shared" si="15"/>
      </c>
      <c r="AA85" s="16">
        <f t="shared" si="17"/>
        <v>-1</v>
      </c>
      <c r="AB85" s="13">
        <f t="shared" si="19"/>
        <v>44</v>
      </c>
      <c r="AC85" s="28">
        <f t="shared" si="24"/>
        <v>-43</v>
      </c>
      <c r="AD85" s="28">
        <f t="shared" si="24"/>
        <v>-43</v>
      </c>
    </row>
    <row r="86" spans="1:30" ht="12.75">
      <c r="A86" s="34">
        <f t="shared" si="23"/>
        <v>-24</v>
      </c>
      <c r="B86" s="79">
        <f t="shared" si="0"/>
        <v>-609.5999999999999</v>
      </c>
      <c r="C86" s="80">
        <f t="shared" si="1"/>
      </c>
      <c r="D86" s="34">
        <f t="shared" si="2"/>
      </c>
      <c r="E86" s="80">
        <f t="shared" si="3"/>
      </c>
      <c r="F86" s="34">
        <f t="shared" si="4"/>
      </c>
      <c r="G86" s="36">
        <f t="shared" si="5"/>
      </c>
      <c r="H86" s="35">
        <f t="shared" si="6"/>
      </c>
      <c r="I86" s="35">
        <f t="shared" si="7"/>
      </c>
      <c r="J86" s="35">
        <f t="shared" si="8"/>
      </c>
      <c r="K86" s="36">
        <f t="shared" si="9"/>
      </c>
      <c r="L86" s="36">
        <f t="shared" si="10"/>
      </c>
      <c r="M86" s="36">
        <f t="shared" si="11"/>
      </c>
      <c r="N86" s="36">
        <f t="shared" si="12"/>
      </c>
      <c r="O86" s="36">
        <f t="shared" si="13"/>
      </c>
      <c r="P86" s="36" t="str">
        <f t="shared" si="14"/>
        <v> </v>
      </c>
      <c r="Q86" s="36">
        <f t="shared" si="15"/>
      </c>
      <c r="AA86" s="16">
        <f t="shared" si="17"/>
        <v>-1</v>
      </c>
      <c r="AB86" s="13">
        <f t="shared" si="19"/>
        <v>45</v>
      </c>
      <c r="AC86" s="28">
        <f t="shared" si="24"/>
        <v>-44</v>
      </c>
      <c r="AD86" s="28">
        <f t="shared" si="24"/>
        <v>-44</v>
      </c>
    </row>
    <row r="87" spans="1:30" ht="12.75">
      <c r="A87" s="34">
        <f t="shared" si="23"/>
        <v>-25</v>
      </c>
      <c r="B87" s="79">
        <f t="shared" si="0"/>
        <v>-635</v>
      </c>
      <c r="C87" s="80">
        <f t="shared" si="1"/>
      </c>
      <c r="D87" s="34">
        <f t="shared" si="2"/>
      </c>
      <c r="E87" s="80">
        <f t="shared" si="3"/>
      </c>
      <c r="F87" s="34">
        <f t="shared" si="4"/>
      </c>
      <c r="G87" s="36">
        <f t="shared" si="5"/>
      </c>
      <c r="H87" s="35">
        <f t="shared" si="6"/>
      </c>
      <c r="I87" s="35">
        <f t="shared" si="7"/>
      </c>
      <c r="J87" s="35">
        <f t="shared" si="8"/>
      </c>
      <c r="K87" s="36">
        <f t="shared" si="9"/>
      </c>
      <c r="L87" s="36">
        <f t="shared" si="10"/>
      </c>
      <c r="M87" s="36">
        <f t="shared" si="11"/>
      </c>
      <c r="N87" s="36">
        <f t="shared" si="12"/>
      </c>
      <c r="O87" s="36">
        <f t="shared" si="13"/>
      </c>
      <c r="P87" s="36" t="str">
        <f t="shared" si="14"/>
        <v> </v>
      </c>
      <c r="Q87" s="36">
        <f t="shared" si="15"/>
      </c>
      <c r="AA87" s="16">
        <f t="shared" si="17"/>
        <v>-1</v>
      </c>
      <c r="AB87" s="13">
        <f t="shared" si="19"/>
        <v>46</v>
      </c>
      <c r="AC87" s="28">
        <f t="shared" si="24"/>
        <v>-45</v>
      </c>
      <c r="AD87" s="28">
        <f t="shared" si="24"/>
        <v>-45</v>
      </c>
    </row>
    <row r="88" spans="1:30" ht="12.75">
      <c r="A88" s="34">
        <f t="shared" si="23"/>
        <v>-26</v>
      </c>
      <c r="B88" s="79">
        <f t="shared" si="0"/>
        <v>-660.4</v>
      </c>
      <c r="C88" s="80">
        <f t="shared" si="1"/>
      </c>
      <c r="D88" s="34">
        <f t="shared" si="2"/>
      </c>
      <c r="E88" s="80">
        <f t="shared" si="3"/>
      </c>
      <c r="F88" s="34">
        <f t="shared" si="4"/>
      </c>
      <c r="G88" s="36">
        <f t="shared" si="5"/>
      </c>
      <c r="H88" s="35">
        <f t="shared" si="6"/>
      </c>
      <c r="I88" s="35">
        <f t="shared" si="7"/>
      </c>
      <c r="J88" s="35">
        <f t="shared" si="8"/>
      </c>
      <c r="K88" s="36">
        <f t="shared" si="9"/>
      </c>
      <c r="L88" s="36">
        <f t="shared" si="10"/>
      </c>
      <c r="M88" s="36">
        <f t="shared" si="11"/>
      </c>
      <c r="N88" s="36">
        <f t="shared" si="12"/>
      </c>
      <c r="O88" s="36">
        <f t="shared" si="13"/>
      </c>
      <c r="P88" s="36" t="str">
        <f t="shared" si="14"/>
        <v> </v>
      </c>
      <c r="Q88" s="36">
        <f t="shared" si="15"/>
      </c>
      <c r="AA88" s="16">
        <f t="shared" si="17"/>
        <v>-1</v>
      </c>
      <c r="AB88" s="13">
        <f t="shared" si="19"/>
        <v>47</v>
      </c>
      <c r="AC88" s="28">
        <f t="shared" si="24"/>
        <v>-46</v>
      </c>
      <c r="AD88" s="28">
        <f t="shared" si="24"/>
        <v>-46</v>
      </c>
    </row>
    <row r="89" spans="1:30" ht="12.75">
      <c r="A89" s="34">
        <f t="shared" si="23"/>
        <v>-27</v>
      </c>
      <c r="B89" s="79">
        <f t="shared" si="0"/>
        <v>-685.8</v>
      </c>
      <c r="C89" s="80">
        <f t="shared" si="1"/>
      </c>
      <c r="D89" s="34">
        <f t="shared" si="2"/>
      </c>
      <c r="E89" s="80">
        <f t="shared" si="3"/>
      </c>
      <c r="F89" s="34">
        <f t="shared" si="4"/>
      </c>
      <c r="G89" s="36">
        <f t="shared" si="5"/>
      </c>
      <c r="H89" s="35">
        <f t="shared" si="6"/>
      </c>
      <c r="I89" s="35">
        <f t="shared" si="7"/>
      </c>
      <c r="J89" s="35">
        <f t="shared" si="8"/>
      </c>
      <c r="K89" s="36">
        <f t="shared" si="9"/>
      </c>
      <c r="L89" s="36">
        <f t="shared" si="10"/>
      </c>
      <c r="M89" s="36">
        <f t="shared" si="11"/>
      </c>
      <c r="N89" s="36">
        <f t="shared" si="12"/>
      </c>
      <c r="O89" s="36">
        <f t="shared" si="13"/>
      </c>
      <c r="P89" s="36" t="str">
        <f t="shared" si="14"/>
        <v> </v>
      </c>
      <c r="Q89" s="36">
        <f t="shared" si="15"/>
      </c>
      <c r="AA89" s="16">
        <f t="shared" si="17"/>
        <v>-1</v>
      </c>
      <c r="AB89" s="13">
        <f t="shared" si="19"/>
        <v>48</v>
      </c>
      <c r="AC89" s="28">
        <f t="shared" si="24"/>
        <v>-47</v>
      </c>
      <c r="AD89" s="28">
        <f t="shared" si="24"/>
        <v>-47</v>
      </c>
    </row>
    <row r="90" spans="1:30" ht="12.75">
      <c r="A90" s="34">
        <f t="shared" si="23"/>
        <v>-28</v>
      </c>
      <c r="B90" s="79">
        <f t="shared" si="0"/>
        <v>-711.1999999999999</v>
      </c>
      <c r="C90" s="80">
        <f t="shared" si="1"/>
      </c>
      <c r="D90" s="34">
        <f t="shared" si="2"/>
      </c>
      <c r="E90" s="80">
        <f t="shared" si="3"/>
      </c>
      <c r="F90" s="34">
        <f t="shared" si="4"/>
      </c>
      <c r="G90" s="36">
        <f t="shared" si="5"/>
      </c>
      <c r="H90" s="35">
        <f t="shared" si="6"/>
      </c>
      <c r="I90" s="35">
        <f t="shared" si="7"/>
      </c>
      <c r="J90" s="35">
        <f t="shared" si="8"/>
      </c>
      <c r="K90" s="36">
        <f t="shared" si="9"/>
      </c>
      <c r="L90" s="36">
        <f t="shared" si="10"/>
      </c>
      <c r="M90" s="36">
        <f t="shared" si="11"/>
      </c>
      <c r="N90" s="36">
        <f t="shared" si="12"/>
      </c>
      <c r="O90" s="36">
        <f t="shared" si="13"/>
      </c>
      <c r="P90" s="36" t="str">
        <f t="shared" si="14"/>
        <v> </v>
      </c>
      <c r="Q90" s="36">
        <f t="shared" si="15"/>
      </c>
      <c r="AA90" s="16">
        <f t="shared" si="17"/>
        <v>-1</v>
      </c>
      <c r="AB90" s="13">
        <f t="shared" si="19"/>
        <v>49</v>
      </c>
      <c r="AC90" s="28">
        <f t="shared" si="24"/>
        <v>-48</v>
      </c>
      <c r="AD90" s="28">
        <f t="shared" si="24"/>
        <v>-48</v>
      </c>
    </row>
    <row r="91" spans="1:30" ht="12.75">
      <c r="A91" s="34">
        <f t="shared" si="23"/>
        <v>-29</v>
      </c>
      <c r="B91" s="79">
        <f t="shared" si="0"/>
        <v>-736.5999999999999</v>
      </c>
      <c r="C91" s="80">
        <f t="shared" si="1"/>
      </c>
      <c r="D91" s="34">
        <f t="shared" si="2"/>
      </c>
      <c r="E91" s="80">
        <f t="shared" si="3"/>
      </c>
      <c r="F91" s="34">
        <f t="shared" si="4"/>
      </c>
      <c r="G91" s="36">
        <f t="shared" si="5"/>
      </c>
      <c r="H91" s="35">
        <f t="shared" si="6"/>
      </c>
      <c r="I91" s="35">
        <f t="shared" si="7"/>
      </c>
      <c r="J91" s="35">
        <f t="shared" si="8"/>
      </c>
      <c r="K91" s="36">
        <f t="shared" si="9"/>
      </c>
      <c r="L91" s="36">
        <f t="shared" si="10"/>
      </c>
      <c r="M91" s="36">
        <f t="shared" si="11"/>
      </c>
      <c r="N91" s="36">
        <f t="shared" si="12"/>
      </c>
      <c r="O91" s="36">
        <f t="shared" si="13"/>
      </c>
      <c r="P91" s="36" t="str">
        <f t="shared" si="14"/>
        <v> </v>
      </c>
      <c r="Q91" s="36">
        <f t="shared" si="15"/>
      </c>
      <c r="AA91" s="16">
        <f t="shared" si="17"/>
        <v>-1</v>
      </c>
      <c r="AB91" s="13">
        <f t="shared" si="19"/>
        <v>50</v>
      </c>
      <c r="AC91" s="28">
        <f t="shared" si="24"/>
        <v>-49</v>
      </c>
      <c r="AD91" s="28">
        <f t="shared" si="24"/>
        <v>-49</v>
      </c>
    </row>
    <row r="92" spans="1:30" ht="12.75">
      <c r="A92" s="34">
        <f t="shared" si="23"/>
        <v>-30</v>
      </c>
      <c r="B92" s="79">
        <f t="shared" si="0"/>
        <v>-762</v>
      </c>
      <c r="C92" s="80">
        <f t="shared" si="1"/>
      </c>
      <c r="D92" s="34">
        <f t="shared" si="2"/>
      </c>
      <c r="E92" s="80">
        <f t="shared" si="3"/>
      </c>
      <c r="F92" s="34">
        <f t="shared" si="4"/>
      </c>
      <c r="G92" s="36">
        <f t="shared" si="5"/>
      </c>
      <c r="H92" s="35">
        <f t="shared" si="6"/>
      </c>
      <c r="I92" s="35">
        <f t="shared" si="7"/>
      </c>
      <c r="J92" s="35">
        <f t="shared" si="8"/>
      </c>
      <c r="K92" s="36">
        <f t="shared" si="9"/>
      </c>
      <c r="L92" s="36">
        <f t="shared" si="10"/>
      </c>
      <c r="M92" s="36">
        <f t="shared" si="11"/>
      </c>
      <c r="N92" s="36">
        <f t="shared" si="12"/>
      </c>
      <c r="O92" s="36">
        <f t="shared" si="13"/>
      </c>
      <c r="P92" s="36" t="str">
        <f t="shared" si="14"/>
        <v> </v>
      </c>
      <c r="Q92" s="36">
        <f t="shared" si="15"/>
      </c>
      <c r="AA92" s="16">
        <f t="shared" si="17"/>
        <v>-1</v>
      </c>
      <c r="AB92" s="13">
        <f t="shared" si="19"/>
        <v>51</v>
      </c>
      <c r="AC92" s="28">
        <f t="shared" si="24"/>
        <v>-50</v>
      </c>
      <c r="AD92" s="28">
        <f t="shared" si="24"/>
        <v>-50</v>
      </c>
    </row>
    <row r="93" spans="1:30" ht="12.75">
      <c r="A93" s="34">
        <f t="shared" si="23"/>
        <v>-31</v>
      </c>
      <c r="B93" s="79">
        <f aca="true" t="shared" si="25" ref="B93:B156">A93*25.4</f>
        <v>-787.4</v>
      </c>
      <c r="C93" s="80">
        <f aca="true" t="shared" si="26" ref="C93:C156">IF(A93&lt;=0,"",D93*0.0283168)</f>
      </c>
      <c r="D93" s="34">
        <f aca="true" t="shared" si="27" ref="D93:D156">IF(A93&lt;=0,"",IF(AA100&gt;=1,LOOKUP(AA100,AG$35:AG$61,AF$35:AF$61),0))</f>
      </c>
      <c r="E93" s="80">
        <f aca="true" t="shared" si="28" ref="E93:E156">IF(A93&lt;=0,"",F93*0.0283168)</f>
      </c>
      <c r="F93" s="34">
        <f aca="true" t="shared" si="29" ref="F93:F156">IF(A93&lt;=0,"",IF(AA100&gt;=10,LOOKUP(AA100,AG$50:AG$61,AH$50:AH$61),0))</f>
      </c>
      <c r="G93" s="36">
        <f aca="true" t="shared" si="30" ref="G93:G156">IF(A93&lt;=0,"",H93*0.0283168)</f>
      </c>
      <c r="H93" s="35">
        <f aca="true" t="shared" si="31" ref="H93:H156">IF(A93&lt;=0,"",D93*$W$48)</f>
      </c>
      <c r="I93" s="35">
        <f aca="true" t="shared" si="32" ref="I93:I156">IF(A93&lt;=0,"",J93*0.0283168)</f>
      </c>
      <c r="J93" s="35">
        <f aca="true" t="shared" si="33" ref="J93:J156">IF(A93&lt;=0,"",F93*$W$49)</f>
      </c>
      <c r="K93" s="36">
        <f aca="true" t="shared" si="34" ref="K93:K156">IF(A93&lt;=0,"",L93*0.0283168)</f>
      </c>
      <c r="L93" s="36">
        <f aca="true" t="shared" si="35" ref="L93:L156">IF(A93&lt;=0,"",IF(D93=0.0001,((W$37*0.5/12)-H93)*X$56,((W$37*1/12)-H93)*X$56))</f>
      </c>
      <c r="M93" s="36">
        <f aca="true" t="shared" si="36" ref="M93:M156">IF(A93&lt;=0,"",N93*0.0283168)</f>
      </c>
      <c r="N93" s="36">
        <f aca="true" t="shared" si="37" ref="N93:N156">IF(A93&lt;=0,"",H93+L93+J93)</f>
      </c>
      <c r="O93" s="36">
        <f aca="true" t="shared" si="38" ref="O93:O156">IF(A93&lt;=0,"",P93*0.0283168)</f>
      </c>
      <c r="P93" s="36" t="str">
        <f aca="true" t="shared" si="39" ref="P93:P156">IF(A93&lt;=0," ",IF(A93=1,L93,N93+P94))</f>
        <v> </v>
      </c>
      <c r="Q93" s="36">
        <f aca="true" t="shared" si="40" ref="Q93:Q156">IF(A93&lt;=0,"",I$23+B93/1000)</f>
      </c>
      <c r="AA93" s="16">
        <f t="shared" si="17"/>
        <v>-1</v>
      </c>
      <c r="AB93" s="13">
        <f t="shared" si="19"/>
        <v>52</v>
      </c>
      <c r="AC93" s="28">
        <f t="shared" si="24"/>
        <v>-51</v>
      </c>
      <c r="AD93" s="28">
        <f t="shared" si="24"/>
        <v>-51</v>
      </c>
    </row>
    <row r="94" spans="1:30" ht="12.75">
      <c r="A94" s="34">
        <f t="shared" si="23"/>
        <v>-32</v>
      </c>
      <c r="B94" s="79">
        <f t="shared" si="25"/>
        <v>-812.8</v>
      </c>
      <c r="C94" s="80">
        <f t="shared" si="26"/>
      </c>
      <c r="D94" s="34">
        <f t="shared" si="27"/>
      </c>
      <c r="E94" s="80">
        <f t="shared" si="28"/>
      </c>
      <c r="F94" s="34">
        <f t="shared" si="29"/>
      </c>
      <c r="G94" s="36">
        <f t="shared" si="30"/>
      </c>
      <c r="H94" s="35">
        <f t="shared" si="31"/>
      </c>
      <c r="I94" s="35">
        <f t="shared" si="32"/>
      </c>
      <c r="J94" s="35">
        <f t="shared" si="33"/>
      </c>
      <c r="K94" s="36">
        <f t="shared" si="34"/>
      </c>
      <c r="L94" s="36">
        <f t="shared" si="35"/>
      </c>
      <c r="M94" s="36">
        <f t="shared" si="36"/>
      </c>
      <c r="N94" s="36">
        <f t="shared" si="37"/>
      </c>
      <c r="O94" s="36">
        <f t="shared" si="38"/>
      </c>
      <c r="P94" s="36" t="str">
        <f t="shared" si="39"/>
        <v> </v>
      </c>
      <c r="Q94" s="36">
        <f t="shared" si="40"/>
      </c>
      <c r="AA94" s="16">
        <f t="shared" si="17"/>
        <v>-1</v>
      </c>
      <c r="AB94" s="13">
        <f t="shared" si="19"/>
        <v>53</v>
      </c>
      <c r="AC94" s="28">
        <f t="shared" si="24"/>
        <v>-52</v>
      </c>
      <c r="AD94" s="28">
        <f t="shared" si="24"/>
        <v>-52</v>
      </c>
    </row>
    <row r="95" spans="1:30" ht="12.75">
      <c r="A95" s="34">
        <f t="shared" si="23"/>
        <v>-33</v>
      </c>
      <c r="B95" s="79">
        <f t="shared" si="25"/>
        <v>-838.1999999999999</v>
      </c>
      <c r="C95" s="80">
        <f t="shared" si="26"/>
      </c>
      <c r="D95" s="34">
        <f t="shared" si="27"/>
      </c>
      <c r="E95" s="80">
        <f t="shared" si="28"/>
      </c>
      <c r="F95" s="34">
        <f t="shared" si="29"/>
      </c>
      <c r="G95" s="36">
        <f t="shared" si="30"/>
      </c>
      <c r="H95" s="35">
        <f t="shared" si="31"/>
      </c>
      <c r="I95" s="35">
        <f t="shared" si="32"/>
      </c>
      <c r="J95" s="35">
        <f t="shared" si="33"/>
      </c>
      <c r="K95" s="36">
        <f t="shared" si="34"/>
      </c>
      <c r="L95" s="36">
        <f t="shared" si="35"/>
      </c>
      <c r="M95" s="36">
        <f t="shared" si="36"/>
      </c>
      <c r="N95" s="36">
        <f t="shared" si="37"/>
      </c>
      <c r="O95" s="36">
        <f t="shared" si="38"/>
      </c>
      <c r="P95" s="36" t="str">
        <f t="shared" si="39"/>
        <v> </v>
      </c>
      <c r="Q95" s="36">
        <f t="shared" si="40"/>
      </c>
      <c r="AA95" s="16">
        <f t="shared" si="17"/>
        <v>-1</v>
      </c>
      <c r="AB95" s="13">
        <f t="shared" si="19"/>
        <v>54</v>
      </c>
      <c r="AC95" s="28">
        <f t="shared" si="24"/>
        <v>-53</v>
      </c>
      <c r="AD95" s="28">
        <f t="shared" si="24"/>
        <v>-53</v>
      </c>
    </row>
    <row r="96" spans="1:30" ht="12.75">
      <c r="A96" s="34">
        <f t="shared" si="23"/>
        <v>-34</v>
      </c>
      <c r="B96" s="79">
        <f t="shared" si="25"/>
        <v>-863.5999999999999</v>
      </c>
      <c r="C96" s="80">
        <f t="shared" si="26"/>
      </c>
      <c r="D96" s="34">
        <f t="shared" si="27"/>
      </c>
      <c r="E96" s="80">
        <f t="shared" si="28"/>
      </c>
      <c r="F96" s="34">
        <f t="shared" si="29"/>
      </c>
      <c r="G96" s="36">
        <f t="shared" si="30"/>
      </c>
      <c r="H96" s="35">
        <f t="shared" si="31"/>
      </c>
      <c r="I96" s="35">
        <f t="shared" si="32"/>
      </c>
      <c r="J96" s="35">
        <f t="shared" si="33"/>
      </c>
      <c r="K96" s="36">
        <f t="shared" si="34"/>
      </c>
      <c r="L96" s="36">
        <f t="shared" si="35"/>
      </c>
      <c r="M96" s="36">
        <f t="shared" si="36"/>
      </c>
      <c r="N96" s="36">
        <f t="shared" si="37"/>
      </c>
      <c r="O96" s="36">
        <f t="shared" si="38"/>
      </c>
      <c r="P96" s="36" t="str">
        <f t="shared" si="39"/>
        <v> </v>
      </c>
      <c r="Q96" s="36">
        <f t="shared" si="40"/>
      </c>
      <c r="AA96" s="16">
        <f t="shared" si="17"/>
        <v>-1</v>
      </c>
      <c r="AB96" s="13">
        <f t="shared" si="19"/>
        <v>55</v>
      </c>
      <c r="AC96" s="28">
        <f t="shared" si="24"/>
        <v>-54</v>
      </c>
      <c r="AD96" s="28">
        <f t="shared" si="24"/>
        <v>-54</v>
      </c>
    </row>
    <row r="97" spans="1:30" ht="12.75">
      <c r="A97" s="34">
        <f t="shared" si="23"/>
        <v>-35</v>
      </c>
      <c r="B97" s="79">
        <f t="shared" si="25"/>
        <v>-889</v>
      </c>
      <c r="C97" s="80">
        <f t="shared" si="26"/>
      </c>
      <c r="D97" s="34">
        <f t="shared" si="27"/>
      </c>
      <c r="E97" s="80">
        <f t="shared" si="28"/>
      </c>
      <c r="F97" s="34">
        <f t="shared" si="29"/>
      </c>
      <c r="G97" s="36">
        <f t="shared" si="30"/>
      </c>
      <c r="H97" s="35">
        <f t="shared" si="31"/>
      </c>
      <c r="I97" s="35">
        <f t="shared" si="32"/>
      </c>
      <c r="J97" s="35">
        <f t="shared" si="33"/>
      </c>
      <c r="K97" s="36">
        <f t="shared" si="34"/>
      </c>
      <c r="L97" s="36">
        <f t="shared" si="35"/>
      </c>
      <c r="M97" s="36">
        <f t="shared" si="36"/>
      </c>
      <c r="N97" s="36">
        <f t="shared" si="37"/>
      </c>
      <c r="O97" s="36">
        <f t="shared" si="38"/>
      </c>
      <c r="P97" s="36" t="str">
        <f t="shared" si="39"/>
        <v> </v>
      </c>
      <c r="Q97" s="36">
        <f t="shared" si="40"/>
      </c>
      <c r="AA97" s="16">
        <f t="shared" si="17"/>
        <v>-1</v>
      </c>
      <c r="AB97" s="13">
        <f t="shared" si="19"/>
        <v>56</v>
      </c>
      <c r="AC97" s="28">
        <f t="shared" si="24"/>
        <v>-55</v>
      </c>
      <c r="AD97" s="28">
        <f t="shared" si="24"/>
        <v>-55</v>
      </c>
    </row>
    <row r="98" spans="1:30" ht="12.75">
      <c r="A98" s="34">
        <f t="shared" si="23"/>
        <v>-36</v>
      </c>
      <c r="B98" s="79">
        <f t="shared" si="25"/>
        <v>-914.4</v>
      </c>
      <c r="C98" s="80">
        <f t="shared" si="26"/>
      </c>
      <c r="D98" s="34">
        <f t="shared" si="27"/>
      </c>
      <c r="E98" s="80">
        <f t="shared" si="28"/>
      </c>
      <c r="F98" s="34">
        <f t="shared" si="29"/>
      </c>
      <c r="G98" s="36">
        <f t="shared" si="30"/>
      </c>
      <c r="H98" s="35">
        <f t="shared" si="31"/>
      </c>
      <c r="I98" s="35">
        <f t="shared" si="32"/>
      </c>
      <c r="J98" s="35">
        <f t="shared" si="33"/>
      </c>
      <c r="K98" s="36">
        <f t="shared" si="34"/>
      </c>
      <c r="L98" s="36">
        <f t="shared" si="35"/>
      </c>
      <c r="M98" s="36">
        <f t="shared" si="36"/>
      </c>
      <c r="N98" s="36">
        <f t="shared" si="37"/>
      </c>
      <c r="O98" s="36">
        <f t="shared" si="38"/>
      </c>
      <c r="P98" s="36" t="str">
        <f t="shared" si="39"/>
        <v> </v>
      </c>
      <c r="Q98" s="36">
        <f t="shared" si="40"/>
      </c>
      <c r="AA98" s="16">
        <f t="shared" si="17"/>
        <v>-1</v>
      </c>
      <c r="AB98" s="13">
        <f t="shared" si="19"/>
        <v>57</v>
      </c>
      <c r="AC98" s="28">
        <f t="shared" si="24"/>
        <v>-56</v>
      </c>
      <c r="AD98" s="28">
        <f t="shared" si="24"/>
        <v>-56</v>
      </c>
    </row>
    <row r="99" spans="1:30" ht="12.75">
      <c r="A99" s="34">
        <f t="shared" si="23"/>
        <v>-37</v>
      </c>
      <c r="B99" s="79">
        <f t="shared" si="25"/>
        <v>-939.8</v>
      </c>
      <c r="C99" s="80">
        <f t="shared" si="26"/>
      </c>
      <c r="D99" s="34">
        <f t="shared" si="27"/>
      </c>
      <c r="E99" s="80">
        <f t="shared" si="28"/>
      </c>
      <c r="F99" s="34">
        <f t="shared" si="29"/>
      </c>
      <c r="G99" s="36">
        <f t="shared" si="30"/>
      </c>
      <c r="H99" s="35">
        <f t="shared" si="31"/>
      </c>
      <c r="I99" s="35">
        <f t="shared" si="32"/>
      </c>
      <c r="J99" s="35">
        <f t="shared" si="33"/>
      </c>
      <c r="K99" s="36">
        <f t="shared" si="34"/>
      </c>
      <c r="L99" s="36">
        <f t="shared" si="35"/>
      </c>
      <c r="M99" s="36">
        <f t="shared" si="36"/>
      </c>
      <c r="N99" s="36">
        <f t="shared" si="37"/>
      </c>
      <c r="O99" s="36">
        <f t="shared" si="38"/>
      </c>
      <c r="P99" s="36" t="str">
        <f t="shared" si="39"/>
        <v> </v>
      </c>
      <c r="Q99" s="36">
        <f t="shared" si="40"/>
      </c>
      <c r="AA99" s="16">
        <f t="shared" si="17"/>
        <v>-1</v>
      </c>
      <c r="AB99" s="13">
        <f aca="true" t="shared" si="41" ref="AB99:AB131">IF(AB98&gt;=1,AB98+1,IF(AC99=0,1,-1))</f>
        <v>58</v>
      </c>
      <c r="AC99" s="28">
        <f t="shared" si="24"/>
        <v>-57</v>
      </c>
      <c r="AD99" s="28">
        <f t="shared" si="24"/>
        <v>-57</v>
      </c>
    </row>
    <row r="100" spans="1:30" ht="12.75">
      <c r="A100" s="34">
        <f t="shared" si="23"/>
        <v>-38</v>
      </c>
      <c r="B100" s="79">
        <f t="shared" si="25"/>
        <v>-965.1999999999999</v>
      </c>
      <c r="C100" s="80">
        <f t="shared" si="26"/>
      </c>
      <c r="D100" s="34">
        <f t="shared" si="27"/>
      </c>
      <c r="E100" s="80">
        <f t="shared" si="28"/>
      </c>
      <c r="F100" s="34">
        <f t="shared" si="29"/>
      </c>
      <c r="G100" s="36">
        <f t="shared" si="30"/>
      </c>
      <c r="H100" s="35">
        <f t="shared" si="31"/>
      </c>
      <c r="I100" s="35">
        <f t="shared" si="32"/>
      </c>
      <c r="J100" s="35">
        <f t="shared" si="33"/>
      </c>
      <c r="K100" s="36">
        <f t="shared" si="34"/>
      </c>
      <c r="L100" s="36">
        <f t="shared" si="35"/>
      </c>
      <c r="M100" s="36">
        <f t="shared" si="36"/>
      </c>
      <c r="N100" s="36">
        <f t="shared" si="37"/>
      </c>
      <c r="O100" s="36">
        <f t="shared" si="38"/>
      </c>
      <c r="P100" s="36" t="str">
        <f t="shared" si="39"/>
        <v> </v>
      </c>
      <c r="Q100" s="36">
        <f t="shared" si="40"/>
      </c>
      <c r="AA100" s="16">
        <f t="shared" si="17"/>
        <v>-1</v>
      </c>
      <c r="AB100" s="13">
        <f t="shared" si="41"/>
        <v>59</v>
      </c>
      <c r="AC100" s="28">
        <f aca="true" t="shared" si="42" ref="AC100:AD115">AC99-1</f>
        <v>-58</v>
      </c>
      <c r="AD100" s="28">
        <f t="shared" si="42"/>
        <v>-58</v>
      </c>
    </row>
    <row r="101" spans="1:30" ht="12.75">
      <c r="A101" s="34">
        <f t="shared" si="23"/>
        <v>-39</v>
      </c>
      <c r="B101" s="79">
        <f t="shared" si="25"/>
        <v>-990.5999999999999</v>
      </c>
      <c r="C101" s="80">
        <f t="shared" si="26"/>
      </c>
      <c r="D101" s="34">
        <f t="shared" si="27"/>
      </c>
      <c r="E101" s="80">
        <f t="shared" si="28"/>
      </c>
      <c r="F101" s="34">
        <f t="shared" si="29"/>
      </c>
      <c r="G101" s="36">
        <f t="shared" si="30"/>
      </c>
      <c r="H101" s="35">
        <f t="shared" si="31"/>
      </c>
      <c r="I101" s="35">
        <f t="shared" si="32"/>
      </c>
      <c r="J101" s="35">
        <f t="shared" si="33"/>
      </c>
      <c r="K101" s="36">
        <f t="shared" si="34"/>
      </c>
      <c r="L101" s="36">
        <f t="shared" si="35"/>
      </c>
      <c r="M101" s="36">
        <f t="shared" si="36"/>
      </c>
      <c r="N101" s="36">
        <f t="shared" si="37"/>
      </c>
      <c r="O101" s="36">
        <f t="shared" si="38"/>
      </c>
      <c r="P101" s="36" t="str">
        <f t="shared" si="39"/>
        <v> </v>
      </c>
      <c r="Q101" s="36">
        <f t="shared" si="40"/>
      </c>
      <c r="AA101" s="16">
        <f aca="true" t="shared" si="43" ref="AA101:AA164">IF(AND(AA100&gt;=1,AA100&lt;20),AA100+1,IF(AC101=0,1,IF(AA100=20,AA100+0.5,-1)))</f>
        <v>-1</v>
      </c>
      <c r="AB101" s="13">
        <f t="shared" si="41"/>
        <v>60</v>
      </c>
      <c r="AC101" s="28">
        <f t="shared" si="42"/>
        <v>-59</v>
      </c>
      <c r="AD101" s="28">
        <f t="shared" si="42"/>
        <v>-59</v>
      </c>
    </row>
    <row r="102" spans="1:30" ht="12.75">
      <c r="A102" s="34">
        <f t="shared" si="23"/>
        <v>-40</v>
      </c>
      <c r="B102" s="79">
        <f t="shared" si="25"/>
        <v>-1016</v>
      </c>
      <c r="C102" s="80">
        <f t="shared" si="26"/>
      </c>
      <c r="D102" s="34">
        <f t="shared" si="27"/>
      </c>
      <c r="E102" s="80">
        <f t="shared" si="28"/>
      </c>
      <c r="F102" s="34">
        <f t="shared" si="29"/>
      </c>
      <c r="G102" s="36">
        <f t="shared" si="30"/>
      </c>
      <c r="H102" s="35">
        <f t="shared" si="31"/>
      </c>
      <c r="I102" s="35">
        <f t="shared" si="32"/>
      </c>
      <c r="J102" s="35">
        <f t="shared" si="33"/>
      </c>
      <c r="K102" s="36">
        <f t="shared" si="34"/>
      </c>
      <c r="L102" s="36">
        <f t="shared" si="35"/>
      </c>
      <c r="M102" s="36">
        <f t="shared" si="36"/>
      </c>
      <c r="N102" s="36">
        <f t="shared" si="37"/>
      </c>
      <c r="O102" s="36">
        <f t="shared" si="38"/>
      </c>
      <c r="P102" s="36" t="str">
        <f t="shared" si="39"/>
        <v> </v>
      </c>
      <c r="Q102" s="36">
        <f t="shared" si="40"/>
      </c>
      <c r="AA102" s="16">
        <f t="shared" si="43"/>
        <v>-1</v>
      </c>
      <c r="AB102" s="13">
        <f t="shared" si="41"/>
        <v>61</v>
      </c>
      <c r="AC102" s="28">
        <f t="shared" si="42"/>
        <v>-60</v>
      </c>
      <c r="AD102" s="28">
        <f t="shared" si="42"/>
        <v>-60</v>
      </c>
    </row>
    <row r="103" spans="1:30" ht="12.75">
      <c r="A103" s="34">
        <f t="shared" si="23"/>
        <v>-41</v>
      </c>
      <c r="B103" s="79">
        <f t="shared" si="25"/>
        <v>-1041.3999999999999</v>
      </c>
      <c r="C103" s="80">
        <f t="shared" si="26"/>
      </c>
      <c r="D103" s="34">
        <f t="shared" si="27"/>
      </c>
      <c r="E103" s="80">
        <f t="shared" si="28"/>
      </c>
      <c r="F103" s="34">
        <f t="shared" si="29"/>
      </c>
      <c r="G103" s="36">
        <f t="shared" si="30"/>
      </c>
      <c r="H103" s="35">
        <f t="shared" si="31"/>
      </c>
      <c r="I103" s="35">
        <f t="shared" si="32"/>
      </c>
      <c r="J103" s="35">
        <f t="shared" si="33"/>
      </c>
      <c r="K103" s="36">
        <f t="shared" si="34"/>
      </c>
      <c r="L103" s="36">
        <f t="shared" si="35"/>
      </c>
      <c r="M103" s="36">
        <f t="shared" si="36"/>
      </c>
      <c r="N103" s="36">
        <f t="shared" si="37"/>
      </c>
      <c r="O103" s="36">
        <f t="shared" si="38"/>
      </c>
      <c r="P103" s="36" t="str">
        <f t="shared" si="39"/>
        <v> </v>
      </c>
      <c r="Q103" s="36">
        <f t="shared" si="40"/>
      </c>
      <c r="AA103" s="16">
        <f t="shared" si="43"/>
        <v>-1</v>
      </c>
      <c r="AB103" s="13">
        <f t="shared" si="41"/>
        <v>62</v>
      </c>
      <c r="AC103" s="28">
        <f t="shared" si="42"/>
        <v>-61</v>
      </c>
      <c r="AD103" s="28">
        <f t="shared" si="42"/>
        <v>-61</v>
      </c>
    </row>
    <row r="104" spans="1:30" ht="12.75">
      <c r="A104" s="34">
        <f t="shared" si="23"/>
        <v>-42</v>
      </c>
      <c r="B104" s="79">
        <f t="shared" si="25"/>
        <v>-1066.8</v>
      </c>
      <c r="C104" s="80">
        <f t="shared" si="26"/>
      </c>
      <c r="D104" s="34">
        <f t="shared" si="27"/>
      </c>
      <c r="E104" s="80">
        <f t="shared" si="28"/>
      </c>
      <c r="F104" s="34">
        <f t="shared" si="29"/>
      </c>
      <c r="G104" s="36">
        <f t="shared" si="30"/>
      </c>
      <c r="H104" s="35">
        <f t="shared" si="31"/>
      </c>
      <c r="I104" s="35">
        <f t="shared" si="32"/>
      </c>
      <c r="J104" s="35">
        <f t="shared" si="33"/>
      </c>
      <c r="K104" s="36">
        <f t="shared" si="34"/>
      </c>
      <c r="L104" s="36">
        <f t="shared" si="35"/>
      </c>
      <c r="M104" s="36">
        <f t="shared" si="36"/>
      </c>
      <c r="N104" s="36">
        <f t="shared" si="37"/>
      </c>
      <c r="O104" s="36">
        <f t="shared" si="38"/>
      </c>
      <c r="P104" s="36" t="str">
        <f t="shared" si="39"/>
        <v> </v>
      </c>
      <c r="Q104" s="36">
        <f t="shared" si="40"/>
      </c>
      <c r="AA104" s="16">
        <f t="shared" si="43"/>
        <v>-1</v>
      </c>
      <c r="AB104" s="13">
        <f t="shared" si="41"/>
        <v>63</v>
      </c>
      <c r="AC104" s="28">
        <f t="shared" si="42"/>
        <v>-62</v>
      </c>
      <c r="AD104" s="28">
        <f t="shared" si="42"/>
        <v>-62</v>
      </c>
    </row>
    <row r="105" spans="1:30" ht="12.75">
      <c r="A105" s="34">
        <f t="shared" si="23"/>
        <v>-43</v>
      </c>
      <c r="B105" s="79">
        <f t="shared" si="25"/>
        <v>-1092.2</v>
      </c>
      <c r="C105" s="80">
        <f t="shared" si="26"/>
      </c>
      <c r="D105" s="34">
        <f t="shared" si="27"/>
      </c>
      <c r="E105" s="80">
        <f t="shared" si="28"/>
      </c>
      <c r="F105" s="34">
        <f t="shared" si="29"/>
      </c>
      <c r="G105" s="36">
        <f t="shared" si="30"/>
      </c>
      <c r="H105" s="35">
        <f t="shared" si="31"/>
      </c>
      <c r="I105" s="35">
        <f t="shared" si="32"/>
      </c>
      <c r="J105" s="35">
        <f t="shared" si="33"/>
      </c>
      <c r="K105" s="36">
        <f t="shared" si="34"/>
      </c>
      <c r="L105" s="36">
        <f t="shared" si="35"/>
      </c>
      <c r="M105" s="36">
        <f t="shared" si="36"/>
      </c>
      <c r="N105" s="36">
        <f t="shared" si="37"/>
      </c>
      <c r="O105" s="36">
        <f t="shared" si="38"/>
      </c>
      <c r="P105" s="36" t="str">
        <f t="shared" si="39"/>
        <v> </v>
      </c>
      <c r="Q105" s="36">
        <f t="shared" si="40"/>
      </c>
      <c r="AA105" s="16">
        <f t="shared" si="43"/>
        <v>-1</v>
      </c>
      <c r="AB105" s="13">
        <f t="shared" si="41"/>
        <v>64</v>
      </c>
      <c r="AC105" s="28">
        <f t="shared" si="42"/>
        <v>-63</v>
      </c>
      <c r="AD105" s="28">
        <f t="shared" si="42"/>
        <v>-63</v>
      </c>
    </row>
    <row r="106" spans="1:30" ht="12.75">
      <c r="A106" s="34">
        <f t="shared" si="23"/>
        <v>-44</v>
      </c>
      <c r="B106" s="79">
        <f t="shared" si="25"/>
        <v>-1117.6</v>
      </c>
      <c r="C106" s="80">
        <f t="shared" si="26"/>
      </c>
      <c r="D106" s="34">
        <f t="shared" si="27"/>
      </c>
      <c r="E106" s="80">
        <f t="shared" si="28"/>
      </c>
      <c r="F106" s="34">
        <f t="shared" si="29"/>
      </c>
      <c r="G106" s="36">
        <f t="shared" si="30"/>
      </c>
      <c r="H106" s="35">
        <f t="shared" si="31"/>
      </c>
      <c r="I106" s="35">
        <f t="shared" si="32"/>
      </c>
      <c r="J106" s="35">
        <f t="shared" si="33"/>
      </c>
      <c r="K106" s="36">
        <f t="shared" si="34"/>
      </c>
      <c r="L106" s="36">
        <f t="shared" si="35"/>
      </c>
      <c r="M106" s="36">
        <f t="shared" si="36"/>
      </c>
      <c r="N106" s="36">
        <f t="shared" si="37"/>
      </c>
      <c r="O106" s="36">
        <f t="shared" si="38"/>
      </c>
      <c r="P106" s="36" t="str">
        <f t="shared" si="39"/>
        <v> </v>
      </c>
      <c r="Q106" s="36">
        <f t="shared" si="40"/>
      </c>
      <c r="AA106" s="16">
        <f t="shared" si="43"/>
        <v>-1</v>
      </c>
      <c r="AB106" s="13">
        <f t="shared" si="41"/>
        <v>65</v>
      </c>
      <c r="AC106" s="28">
        <f t="shared" si="42"/>
        <v>-64</v>
      </c>
      <c r="AD106" s="28">
        <f t="shared" si="42"/>
        <v>-64</v>
      </c>
    </row>
    <row r="107" spans="1:30" ht="12.75">
      <c r="A107" s="34">
        <f t="shared" si="23"/>
        <v>-45</v>
      </c>
      <c r="B107" s="79">
        <f t="shared" si="25"/>
        <v>-1143</v>
      </c>
      <c r="C107" s="80">
        <f t="shared" si="26"/>
      </c>
      <c r="D107" s="34">
        <f t="shared" si="27"/>
      </c>
      <c r="E107" s="80">
        <f t="shared" si="28"/>
      </c>
      <c r="F107" s="34">
        <f t="shared" si="29"/>
      </c>
      <c r="G107" s="36">
        <f t="shared" si="30"/>
      </c>
      <c r="H107" s="35">
        <f t="shared" si="31"/>
      </c>
      <c r="I107" s="35">
        <f t="shared" si="32"/>
      </c>
      <c r="J107" s="35">
        <f t="shared" si="33"/>
      </c>
      <c r="K107" s="36">
        <f t="shared" si="34"/>
      </c>
      <c r="L107" s="36">
        <f t="shared" si="35"/>
      </c>
      <c r="M107" s="36">
        <f t="shared" si="36"/>
      </c>
      <c r="N107" s="36">
        <f t="shared" si="37"/>
      </c>
      <c r="O107" s="36">
        <f t="shared" si="38"/>
      </c>
      <c r="P107" s="36" t="str">
        <f t="shared" si="39"/>
        <v> </v>
      </c>
      <c r="Q107" s="36">
        <f t="shared" si="40"/>
      </c>
      <c r="AA107" s="16">
        <f t="shared" si="43"/>
        <v>-1</v>
      </c>
      <c r="AB107" s="13">
        <f t="shared" si="41"/>
        <v>66</v>
      </c>
      <c r="AC107" s="28">
        <f t="shared" si="42"/>
        <v>-65</v>
      </c>
      <c r="AD107" s="28">
        <f t="shared" si="42"/>
        <v>-65</v>
      </c>
    </row>
    <row r="108" spans="1:30" ht="12.75">
      <c r="A108" s="34">
        <f t="shared" si="23"/>
        <v>-46</v>
      </c>
      <c r="B108" s="79">
        <f t="shared" si="25"/>
        <v>-1168.3999999999999</v>
      </c>
      <c r="C108" s="80">
        <f t="shared" si="26"/>
      </c>
      <c r="D108" s="34">
        <f t="shared" si="27"/>
      </c>
      <c r="E108" s="80">
        <f t="shared" si="28"/>
      </c>
      <c r="F108" s="34">
        <f t="shared" si="29"/>
      </c>
      <c r="G108" s="36">
        <f t="shared" si="30"/>
      </c>
      <c r="H108" s="35">
        <f t="shared" si="31"/>
      </c>
      <c r="I108" s="35">
        <f t="shared" si="32"/>
      </c>
      <c r="J108" s="35">
        <f t="shared" si="33"/>
      </c>
      <c r="K108" s="36">
        <f t="shared" si="34"/>
      </c>
      <c r="L108" s="36">
        <f t="shared" si="35"/>
      </c>
      <c r="M108" s="36">
        <f t="shared" si="36"/>
      </c>
      <c r="N108" s="36">
        <f t="shared" si="37"/>
      </c>
      <c r="O108" s="36">
        <f t="shared" si="38"/>
      </c>
      <c r="P108" s="36" t="str">
        <f t="shared" si="39"/>
        <v> </v>
      </c>
      <c r="Q108" s="36">
        <f t="shared" si="40"/>
      </c>
      <c r="AA108" s="16">
        <f t="shared" si="43"/>
        <v>-1</v>
      </c>
      <c r="AB108" s="13">
        <f t="shared" si="41"/>
        <v>67</v>
      </c>
      <c r="AC108" s="28">
        <f t="shared" si="42"/>
        <v>-66</v>
      </c>
      <c r="AD108" s="28">
        <f t="shared" si="42"/>
        <v>-66</v>
      </c>
    </row>
    <row r="109" spans="1:30" ht="12.75">
      <c r="A109" s="34">
        <f t="shared" si="23"/>
        <v>-47</v>
      </c>
      <c r="B109" s="79">
        <f t="shared" si="25"/>
        <v>-1193.8</v>
      </c>
      <c r="C109" s="80">
        <f t="shared" si="26"/>
      </c>
      <c r="D109" s="34">
        <f t="shared" si="27"/>
      </c>
      <c r="E109" s="80">
        <f t="shared" si="28"/>
      </c>
      <c r="F109" s="34">
        <f t="shared" si="29"/>
      </c>
      <c r="G109" s="36">
        <f t="shared" si="30"/>
      </c>
      <c r="H109" s="35">
        <f t="shared" si="31"/>
      </c>
      <c r="I109" s="35">
        <f t="shared" si="32"/>
      </c>
      <c r="J109" s="35">
        <f t="shared" si="33"/>
      </c>
      <c r="K109" s="36">
        <f t="shared" si="34"/>
      </c>
      <c r="L109" s="36">
        <f t="shared" si="35"/>
      </c>
      <c r="M109" s="36">
        <f t="shared" si="36"/>
      </c>
      <c r="N109" s="36">
        <f t="shared" si="37"/>
      </c>
      <c r="O109" s="36">
        <f t="shared" si="38"/>
      </c>
      <c r="P109" s="36" t="str">
        <f t="shared" si="39"/>
        <v> </v>
      </c>
      <c r="Q109" s="36">
        <f t="shared" si="40"/>
      </c>
      <c r="AA109" s="16">
        <f t="shared" si="43"/>
        <v>-1</v>
      </c>
      <c r="AB109" s="13">
        <f t="shared" si="41"/>
        <v>68</v>
      </c>
      <c r="AC109" s="28">
        <f t="shared" si="42"/>
        <v>-67</v>
      </c>
      <c r="AD109" s="28">
        <f t="shared" si="42"/>
        <v>-67</v>
      </c>
    </row>
    <row r="110" spans="1:30" ht="12.75">
      <c r="A110" s="34">
        <f t="shared" si="23"/>
        <v>-48</v>
      </c>
      <c r="B110" s="79">
        <f t="shared" si="25"/>
        <v>-1219.1999999999998</v>
      </c>
      <c r="C110" s="80">
        <f t="shared" si="26"/>
      </c>
      <c r="D110" s="34">
        <f t="shared" si="27"/>
      </c>
      <c r="E110" s="80">
        <f t="shared" si="28"/>
      </c>
      <c r="F110" s="34">
        <f t="shared" si="29"/>
      </c>
      <c r="G110" s="36">
        <f t="shared" si="30"/>
      </c>
      <c r="H110" s="35">
        <f t="shared" si="31"/>
      </c>
      <c r="I110" s="35">
        <f t="shared" si="32"/>
      </c>
      <c r="J110" s="35">
        <f t="shared" si="33"/>
      </c>
      <c r="K110" s="36">
        <f t="shared" si="34"/>
      </c>
      <c r="L110" s="36">
        <f t="shared" si="35"/>
      </c>
      <c r="M110" s="36">
        <f t="shared" si="36"/>
      </c>
      <c r="N110" s="36">
        <f t="shared" si="37"/>
      </c>
      <c r="O110" s="36">
        <f t="shared" si="38"/>
      </c>
      <c r="P110" s="36" t="str">
        <f t="shared" si="39"/>
        <v> </v>
      </c>
      <c r="Q110" s="36">
        <f t="shared" si="40"/>
      </c>
      <c r="AA110" s="16">
        <f t="shared" si="43"/>
        <v>-1</v>
      </c>
      <c r="AB110" s="13">
        <f t="shared" si="41"/>
        <v>69</v>
      </c>
      <c r="AC110" s="28">
        <f t="shared" si="42"/>
        <v>-68</v>
      </c>
      <c r="AD110" s="28">
        <f t="shared" si="42"/>
        <v>-68</v>
      </c>
    </row>
    <row r="111" spans="1:30" ht="12.75">
      <c r="A111" s="34">
        <f t="shared" si="23"/>
        <v>-49</v>
      </c>
      <c r="B111" s="79">
        <f t="shared" si="25"/>
        <v>-1244.6</v>
      </c>
      <c r="C111" s="80">
        <f t="shared" si="26"/>
      </c>
      <c r="D111" s="34">
        <f t="shared" si="27"/>
      </c>
      <c r="E111" s="80">
        <f t="shared" si="28"/>
      </c>
      <c r="F111" s="34">
        <f t="shared" si="29"/>
      </c>
      <c r="G111" s="36">
        <f t="shared" si="30"/>
      </c>
      <c r="H111" s="35">
        <f t="shared" si="31"/>
      </c>
      <c r="I111" s="35">
        <f t="shared" si="32"/>
      </c>
      <c r="J111" s="35">
        <f t="shared" si="33"/>
      </c>
      <c r="K111" s="36">
        <f t="shared" si="34"/>
      </c>
      <c r="L111" s="36">
        <f t="shared" si="35"/>
      </c>
      <c r="M111" s="36">
        <f t="shared" si="36"/>
      </c>
      <c r="N111" s="36">
        <f t="shared" si="37"/>
      </c>
      <c r="O111" s="36">
        <f t="shared" si="38"/>
      </c>
      <c r="P111" s="36" t="str">
        <f t="shared" si="39"/>
        <v> </v>
      </c>
      <c r="Q111" s="36">
        <f t="shared" si="40"/>
      </c>
      <c r="AA111" s="16">
        <f t="shared" si="43"/>
        <v>-1</v>
      </c>
      <c r="AB111" s="13">
        <f t="shared" si="41"/>
        <v>70</v>
      </c>
      <c r="AC111" s="28">
        <f t="shared" si="42"/>
        <v>-69</v>
      </c>
      <c r="AD111" s="28">
        <f t="shared" si="42"/>
        <v>-69</v>
      </c>
    </row>
    <row r="112" spans="1:30" ht="12.75">
      <c r="A112" s="34">
        <f t="shared" si="23"/>
        <v>-50</v>
      </c>
      <c r="B112" s="79">
        <f t="shared" si="25"/>
        <v>-1270</v>
      </c>
      <c r="C112" s="80">
        <f t="shared" si="26"/>
      </c>
      <c r="D112" s="34">
        <f t="shared" si="27"/>
      </c>
      <c r="E112" s="80">
        <f t="shared" si="28"/>
      </c>
      <c r="F112" s="34">
        <f t="shared" si="29"/>
      </c>
      <c r="G112" s="36">
        <f t="shared" si="30"/>
      </c>
      <c r="H112" s="35">
        <f t="shared" si="31"/>
      </c>
      <c r="I112" s="35">
        <f t="shared" si="32"/>
      </c>
      <c r="J112" s="35">
        <f t="shared" si="33"/>
      </c>
      <c r="K112" s="36">
        <f t="shared" si="34"/>
      </c>
      <c r="L112" s="36">
        <f t="shared" si="35"/>
      </c>
      <c r="M112" s="36">
        <f t="shared" si="36"/>
      </c>
      <c r="N112" s="36">
        <f t="shared" si="37"/>
      </c>
      <c r="O112" s="36">
        <f t="shared" si="38"/>
      </c>
      <c r="P112" s="36" t="str">
        <f t="shared" si="39"/>
        <v> </v>
      </c>
      <c r="Q112" s="36">
        <f t="shared" si="40"/>
      </c>
      <c r="AA112" s="16">
        <f t="shared" si="43"/>
        <v>-1</v>
      </c>
      <c r="AB112" s="13">
        <f t="shared" si="41"/>
        <v>71</v>
      </c>
      <c r="AC112" s="28">
        <f t="shared" si="42"/>
        <v>-70</v>
      </c>
      <c r="AD112" s="28">
        <f t="shared" si="42"/>
        <v>-70</v>
      </c>
    </row>
    <row r="113" spans="1:30" ht="12.75">
      <c r="A113" s="34">
        <f t="shared" si="23"/>
        <v>-51</v>
      </c>
      <c r="B113" s="79">
        <f t="shared" si="25"/>
        <v>-1295.3999999999999</v>
      </c>
      <c r="C113" s="80">
        <f t="shared" si="26"/>
      </c>
      <c r="D113" s="34">
        <f t="shared" si="27"/>
      </c>
      <c r="E113" s="80">
        <f t="shared" si="28"/>
      </c>
      <c r="F113" s="34">
        <f t="shared" si="29"/>
      </c>
      <c r="G113" s="36">
        <f t="shared" si="30"/>
      </c>
      <c r="H113" s="35">
        <f t="shared" si="31"/>
      </c>
      <c r="I113" s="35">
        <f t="shared" si="32"/>
      </c>
      <c r="J113" s="35">
        <f t="shared" si="33"/>
      </c>
      <c r="K113" s="36">
        <f t="shared" si="34"/>
      </c>
      <c r="L113" s="36">
        <f t="shared" si="35"/>
      </c>
      <c r="M113" s="36">
        <f t="shared" si="36"/>
      </c>
      <c r="N113" s="36">
        <f t="shared" si="37"/>
      </c>
      <c r="O113" s="36">
        <f t="shared" si="38"/>
      </c>
      <c r="P113" s="36" t="str">
        <f t="shared" si="39"/>
        <v> </v>
      </c>
      <c r="Q113" s="36">
        <f t="shared" si="40"/>
      </c>
      <c r="AA113" s="16">
        <f t="shared" si="43"/>
        <v>-1</v>
      </c>
      <c r="AB113" s="13">
        <f t="shared" si="41"/>
        <v>72</v>
      </c>
      <c r="AC113" s="28">
        <f t="shared" si="42"/>
        <v>-71</v>
      </c>
      <c r="AD113" s="28">
        <f t="shared" si="42"/>
        <v>-71</v>
      </c>
    </row>
    <row r="114" spans="1:30" ht="12.75">
      <c r="A114" s="34">
        <f t="shared" si="23"/>
        <v>-52</v>
      </c>
      <c r="B114" s="79">
        <f t="shared" si="25"/>
        <v>-1320.8</v>
      </c>
      <c r="C114" s="80">
        <f t="shared" si="26"/>
      </c>
      <c r="D114" s="34">
        <f t="shared" si="27"/>
      </c>
      <c r="E114" s="80">
        <f t="shared" si="28"/>
      </c>
      <c r="F114" s="34">
        <f t="shared" si="29"/>
      </c>
      <c r="G114" s="36">
        <f t="shared" si="30"/>
      </c>
      <c r="H114" s="35">
        <f t="shared" si="31"/>
      </c>
      <c r="I114" s="35">
        <f t="shared" si="32"/>
      </c>
      <c r="J114" s="35">
        <f t="shared" si="33"/>
      </c>
      <c r="K114" s="36">
        <f t="shared" si="34"/>
      </c>
      <c r="L114" s="36">
        <f t="shared" si="35"/>
      </c>
      <c r="M114" s="36">
        <f t="shared" si="36"/>
      </c>
      <c r="N114" s="36">
        <f t="shared" si="37"/>
      </c>
      <c r="O114" s="36">
        <f t="shared" si="38"/>
      </c>
      <c r="P114" s="36" t="str">
        <f t="shared" si="39"/>
        <v> </v>
      </c>
      <c r="Q114" s="36">
        <f t="shared" si="40"/>
      </c>
      <c r="AA114" s="16">
        <f t="shared" si="43"/>
        <v>-1</v>
      </c>
      <c r="AB114" s="13">
        <f t="shared" si="41"/>
        <v>73</v>
      </c>
      <c r="AC114" s="28">
        <f t="shared" si="42"/>
        <v>-72</v>
      </c>
      <c r="AD114" s="28">
        <f t="shared" si="42"/>
        <v>-72</v>
      </c>
    </row>
    <row r="115" spans="1:30" ht="12.75">
      <c r="A115" s="34">
        <f t="shared" si="23"/>
        <v>-53</v>
      </c>
      <c r="B115" s="79">
        <f t="shared" si="25"/>
        <v>-1346.1999999999998</v>
      </c>
      <c r="C115" s="80">
        <f t="shared" si="26"/>
      </c>
      <c r="D115" s="34">
        <f t="shared" si="27"/>
      </c>
      <c r="E115" s="80">
        <f t="shared" si="28"/>
      </c>
      <c r="F115" s="34">
        <f t="shared" si="29"/>
      </c>
      <c r="G115" s="36">
        <f t="shared" si="30"/>
      </c>
      <c r="H115" s="35">
        <f t="shared" si="31"/>
      </c>
      <c r="I115" s="35">
        <f t="shared" si="32"/>
      </c>
      <c r="J115" s="35">
        <f t="shared" si="33"/>
      </c>
      <c r="K115" s="36">
        <f t="shared" si="34"/>
      </c>
      <c r="L115" s="36">
        <f t="shared" si="35"/>
      </c>
      <c r="M115" s="36">
        <f t="shared" si="36"/>
      </c>
      <c r="N115" s="36">
        <f t="shared" si="37"/>
      </c>
      <c r="O115" s="36">
        <f t="shared" si="38"/>
      </c>
      <c r="P115" s="36" t="str">
        <f t="shared" si="39"/>
        <v> </v>
      </c>
      <c r="Q115" s="36">
        <f t="shared" si="40"/>
      </c>
      <c r="AA115" s="16">
        <f t="shared" si="43"/>
        <v>-1</v>
      </c>
      <c r="AB115" s="13">
        <f t="shared" si="41"/>
        <v>74</v>
      </c>
      <c r="AC115" s="28">
        <f t="shared" si="42"/>
        <v>-73</v>
      </c>
      <c r="AD115" s="28">
        <f t="shared" si="42"/>
        <v>-73</v>
      </c>
    </row>
    <row r="116" spans="1:30" ht="12.75">
      <c r="A116" s="34">
        <f t="shared" si="23"/>
        <v>-54</v>
      </c>
      <c r="B116" s="79">
        <f t="shared" si="25"/>
        <v>-1371.6</v>
      </c>
      <c r="C116" s="80">
        <f t="shared" si="26"/>
      </c>
      <c r="D116" s="34">
        <f t="shared" si="27"/>
      </c>
      <c r="E116" s="80">
        <f t="shared" si="28"/>
      </c>
      <c r="F116" s="34">
        <f t="shared" si="29"/>
      </c>
      <c r="G116" s="36">
        <f t="shared" si="30"/>
      </c>
      <c r="H116" s="35">
        <f t="shared" si="31"/>
      </c>
      <c r="I116" s="35">
        <f t="shared" si="32"/>
      </c>
      <c r="J116" s="35">
        <f t="shared" si="33"/>
      </c>
      <c r="K116" s="36">
        <f t="shared" si="34"/>
      </c>
      <c r="L116" s="36">
        <f t="shared" si="35"/>
      </c>
      <c r="M116" s="36">
        <f t="shared" si="36"/>
      </c>
      <c r="N116" s="36">
        <f t="shared" si="37"/>
      </c>
      <c r="O116" s="36">
        <f t="shared" si="38"/>
      </c>
      <c r="P116" s="36" t="str">
        <f t="shared" si="39"/>
        <v> </v>
      </c>
      <c r="Q116" s="36">
        <f t="shared" si="40"/>
      </c>
      <c r="AA116" s="16">
        <f t="shared" si="43"/>
        <v>-1</v>
      </c>
      <c r="AB116" s="13">
        <f t="shared" si="41"/>
        <v>75</v>
      </c>
      <c r="AC116" s="28">
        <f aca="true" t="shared" si="44" ref="AC116:AD131">AC115-1</f>
        <v>-74</v>
      </c>
      <c r="AD116" s="28">
        <f t="shared" si="44"/>
        <v>-74</v>
      </c>
    </row>
    <row r="117" spans="1:30" ht="12.75">
      <c r="A117" s="34">
        <f t="shared" si="23"/>
        <v>-55</v>
      </c>
      <c r="B117" s="79">
        <f t="shared" si="25"/>
        <v>-1397</v>
      </c>
      <c r="C117" s="80">
        <f t="shared" si="26"/>
      </c>
      <c r="D117" s="34">
        <f t="shared" si="27"/>
      </c>
      <c r="E117" s="80">
        <f t="shared" si="28"/>
      </c>
      <c r="F117" s="34">
        <f t="shared" si="29"/>
      </c>
      <c r="G117" s="36">
        <f t="shared" si="30"/>
      </c>
      <c r="H117" s="35">
        <f t="shared" si="31"/>
      </c>
      <c r="I117" s="35">
        <f t="shared" si="32"/>
      </c>
      <c r="J117" s="35">
        <f t="shared" si="33"/>
      </c>
      <c r="K117" s="36">
        <f t="shared" si="34"/>
      </c>
      <c r="L117" s="36">
        <f t="shared" si="35"/>
      </c>
      <c r="M117" s="36">
        <f t="shared" si="36"/>
      </c>
      <c r="N117" s="36">
        <f t="shared" si="37"/>
      </c>
      <c r="O117" s="36">
        <f t="shared" si="38"/>
      </c>
      <c r="P117" s="36" t="str">
        <f t="shared" si="39"/>
        <v> </v>
      </c>
      <c r="Q117" s="36">
        <f t="shared" si="40"/>
      </c>
      <c r="AA117" s="16">
        <f t="shared" si="43"/>
        <v>-1</v>
      </c>
      <c r="AB117" s="13">
        <f t="shared" si="41"/>
        <v>76</v>
      </c>
      <c r="AC117" s="28">
        <f t="shared" si="44"/>
        <v>-75</v>
      </c>
      <c r="AD117" s="28">
        <f t="shared" si="44"/>
        <v>-75</v>
      </c>
    </row>
    <row r="118" spans="1:30" ht="12.75">
      <c r="A118" s="34">
        <f t="shared" si="23"/>
        <v>-56</v>
      </c>
      <c r="B118" s="79">
        <f t="shared" si="25"/>
        <v>-1422.3999999999999</v>
      </c>
      <c r="C118" s="80">
        <f t="shared" si="26"/>
      </c>
      <c r="D118" s="34">
        <f t="shared" si="27"/>
      </c>
      <c r="E118" s="80">
        <f t="shared" si="28"/>
      </c>
      <c r="F118" s="34">
        <f t="shared" si="29"/>
      </c>
      <c r="G118" s="36">
        <f t="shared" si="30"/>
      </c>
      <c r="H118" s="35">
        <f t="shared" si="31"/>
      </c>
      <c r="I118" s="35">
        <f t="shared" si="32"/>
      </c>
      <c r="J118" s="35">
        <f t="shared" si="33"/>
      </c>
      <c r="K118" s="36">
        <f t="shared" si="34"/>
      </c>
      <c r="L118" s="36">
        <f t="shared" si="35"/>
      </c>
      <c r="M118" s="36">
        <f t="shared" si="36"/>
      </c>
      <c r="N118" s="36">
        <f t="shared" si="37"/>
      </c>
      <c r="O118" s="36">
        <f t="shared" si="38"/>
      </c>
      <c r="P118" s="36" t="str">
        <f t="shared" si="39"/>
        <v> </v>
      </c>
      <c r="Q118" s="36">
        <f t="shared" si="40"/>
      </c>
      <c r="AA118" s="16">
        <f t="shared" si="43"/>
        <v>-1</v>
      </c>
      <c r="AB118" s="13">
        <f t="shared" si="41"/>
        <v>77</v>
      </c>
      <c r="AC118" s="28">
        <f t="shared" si="44"/>
        <v>-76</v>
      </c>
      <c r="AD118" s="28">
        <f t="shared" si="44"/>
        <v>-76</v>
      </c>
    </row>
    <row r="119" spans="1:30" ht="12.75">
      <c r="A119" s="34">
        <f t="shared" si="23"/>
        <v>-57</v>
      </c>
      <c r="B119" s="79">
        <f t="shared" si="25"/>
        <v>-1447.8</v>
      </c>
      <c r="C119" s="80">
        <f t="shared" si="26"/>
      </c>
      <c r="D119" s="34">
        <f t="shared" si="27"/>
      </c>
      <c r="E119" s="80">
        <f t="shared" si="28"/>
      </c>
      <c r="F119" s="34">
        <f t="shared" si="29"/>
      </c>
      <c r="G119" s="36">
        <f t="shared" si="30"/>
      </c>
      <c r="H119" s="35">
        <f t="shared" si="31"/>
      </c>
      <c r="I119" s="35">
        <f t="shared" si="32"/>
      </c>
      <c r="J119" s="35">
        <f t="shared" si="33"/>
      </c>
      <c r="K119" s="36">
        <f t="shared" si="34"/>
      </c>
      <c r="L119" s="36">
        <f t="shared" si="35"/>
      </c>
      <c r="M119" s="36">
        <f t="shared" si="36"/>
      </c>
      <c r="N119" s="36">
        <f t="shared" si="37"/>
      </c>
      <c r="O119" s="36">
        <f t="shared" si="38"/>
      </c>
      <c r="P119" s="36" t="str">
        <f t="shared" si="39"/>
        <v> </v>
      </c>
      <c r="Q119" s="36">
        <f t="shared" si="40"/>
      </c>
      <c r="AA119" s="16">
        <f t="shared" si="43"/>
        <v>-1</v>
      </c>
      <c r="AB119" s="13">
        <f t="shared" si="41"/>
        <v>78</v>
      </c>
      <c r="AC119" s="28">
        <f t="shared" si="44"/>
        <v>-77</v>
      </c>
      <c r="AD119" s="28">
        <f t="shared" si="44"/>
        <v>-77</v>
      </c>
    </row>
    <row r="120" spans="1:30" ht="12.75">
      <c r="A120" s="34">
        <f t="shared" si="23"/>
        <v>-58</v>
      </c>
      <c r="B120" s="79">
        <f t="shared" si="25"/>
        <v>-1473.1999999999998</v>
      </c>
      <c r="C120" s="80">
        <f t="shared" si="26"/>
      </c>
      <c r="D120" s="34">
        <f t="shared" si="27"/>
      </c>
      <c r="E120" s="80">
        <f t="shared" si="28"/>
      </c>
      <c r="F120" s="34">
        <f t="shared" si="29"/>
      </c>
      <c r="G120" s="36">
        <f t="shared" si="30"/>
      </c>
      <c r="H120" s="35">
        <f t="shared" si="31"/>
      </c>
      <c r="I120" s="35">
        <f t="shared" si="32"/>
      </c>
      <c r="J120" s="35">
        <f t="shared" si="33"/>
      </c>
      <c r="K120" s="36">
        <f t="shared" si="34"/>
      </c>
      <c r="L120" s="36">
        <f t="shared" si="35"/>
      </c>
      <c r="M120" s="36">
        <f t="shared" si="36"/>
      </c>
      <c r="N120" s="36">
        <f t="shared" si="37"/>
      </c>
      <c r="O120" s="36">
        <f t="shared" si="38"/>
      </c>
      <c r="P120" s="36" t="str">
        <f t="shared" si="39"/>
        <v> </v>
      </c>
      <c r="Q120" s="36">
        <f t="shared" si="40"/>
      </c>
      <c r="AA120" s="16">
        <f t="shared" si="43"/>
        <v>-1</v>
      </c>
      <c r="AB120" s="13">
        <f t="shared" si="41"/>
        <v>79</v>
      </c>
      <c r="AC120" s="28">
        <f t="shared" si="44"/>
        <v>-78</v>
      </c>
      <c r="AD120" s="28">
        <f t="shared" si="44"/>
        <v>-78</v>
      </c>
    </row>
    <row r="121" spans="1:30" ht="12.75">
      <c r="A121" s="34">
        <f t="shared" si="23"/>
        <v>-59</v>
      </c>
      <c r="B121" s="79">
        <f t="shared" si="25"/>
        <v>-1498.6</v>
      </c>
      <c r="C121" s="80">
        <f t="shared" si="26"/>
      </c>
      <c r="D121" s="34">
        <f t="shared" si="27"/>
      </c>
      <c r="E121" s="80">
        <f t="shared" si="28"/>
      </c>
      <c r="F121" s="34">
        <f t="shared" si="29"/>
      </c>
      <c r="G121" s="36">
        <f t="shared" si="30"/>
      </c>
      <c r="H121" s="35">
        <f t="shared" si="31"/>
      </c>
      <c r="I121" s="35">
        <f t="shared" si="32"/>
      </c>
      <c r="J121" s="35">
        <f t="shared" si="33"/>
      </c>
      <c r="K121" s="36">
        <f t="shared" si="34"/>
      </c>
      <c r="L121" s="36">
        <f t="shared" si="35"/>
      </c>
      <c r="M121" s="36">
        <f t="shared" si="36"/>
      </c>
      <c r="N121" s="36">
        <f t="shared" si="37"/>
      </c>
      <c r="O121" s="36">
        <f t="shared" si="38"/>
      </c>
      <c r="P121" s="36" t="str">
        <f t="shared" si="39"/>
        <v> </v>
      </c>
      <c r="Q121" s="36">
        <f t="shared" si="40"/>
      </c>
      <c r="AA121" s="16">
        <f t="shared" si="43"/>
        <v>-1</v>
      </c>
      <c r="AB121" s="13">
        <f t="shared" si="41"/>
        <v>80</v>
      </c>
      <c r="AC121" s="28">
        <f t="shared" si="44"/>
        <v>-79</v>
      </c>
      <c r="AD121" s="28">
        <f t="shared" si="44"/>
        <v>-79</v>
      </c>
    </row>
    <row r="122" spans="1:30" ht="12.75">
      <c r="A122" s="34">
        <f t="shared" si="23"/>
        <v>-60</v>
      </c>
      <c r="B122" s="79">
        <f t="shared" si="25"/>
        <v>-1524</v>
      </c>
      <c r="C122" s="80">
        <f t="shared" si="26"/>
      </c>
      <c r="D122" s="34">
        <f t="shared" si="27"/>
      </c>
      <c r="E122" s="80">
        <f t="shared" si="28"/>
      </c>
      <c r="F122" s="34">
        <f t="shared" si="29"/>
      </c>
      <c r="G122" s="36">
        <f t="shared" si="30"/>
      </c>
      <c r="H122" s="35">
        <f t="shared" si="31"/>
      </c>
      <c r="I122" s="35">
        <f t="shared" si="32"/>
      </c>
      <c r="J122" s="35">
        <f t="shared" si="33"/>
      </c>
      <c r="K122" s="36">
        <f t="shared" si="34"/>
      </c>
      <c r="L122" s="36">
        <f t="shared" si="35"/>
      </c>
      <c r="M122" s="36">
        <f t="shared" si="36"/>
      </c>
      <c r="N122" s="36">
        <f t="shared" si="37"/>
      </c>
      <c r="O122" s="36">
        <f t="shared" si="38"/>
      </c>
      <c r="P122" s="36" t="str">
        <f t="shared" si="39"/>
        <v> </v>
      </c>
      <c r="Q122" s="36">
        <f t="shared" si="40"/>
      </c>
      <c r="AA122" s="16">
        <f t="shared" si="43"/>
        <v>-1</v>
      </c>
      <c r="AB122" s="13">
        <f t="shared" si="41"/>
        <v>81</v>
      </c>
      <c r="AC122" s="28">
        <f t="shared" si="44"/>
        <v>-80</v>
      </c>
      <c r="AD122" s="28">
        <f t="shared" si="44"/>
        <v>-80</v>
      </c>
    </row>
    <row r="123" spans="1:30" ht="12.75">
      <c r="A123" s="34">
        <f t="shared" si="23"/>
        <v>-61</v>
      </c>
      <c r="B123" s="79">
        <f t="shared" si="25"/>
        <v>-1549.3999999999999</v>
      </c>
      <c r="C123" s="80">
        <f t="shared" si="26"/>
      </c>
      <c r="D123" s="34">
        <f t="shared" si="27"/>
      </c>
      <c r="E123" s="80">
        <f t="shared" si="28"/>
      </c>
      <c r="F123" s="34">
        <f t="shared" si="29"/>
      </c>
      <c r="G123" s="36">
        <f t="shared" si="30"/>
      </c>
      <c r="H123" s="35">
        <f t="shared" si="31"/>
      </c>
      <c r="I123" s="35">
        <f t="shared" si="32"/>
      </c>
      <c r="J123" s="35">
        <f t="shared" si="33"/>
      </c>
      <c r="K123" s="36">
        <f t="shared" si="34"/>
      </c>
      <c r="L123" s="36">
        <f t="shared" si="35"/>
      </c>
      <c r="M123" s="36">
        <f t="shared" si="36"/>
      </c>
      <c r="N123" s="36">
        <f t="shared" si="37"/>
      </c>
      <c r="O123" s="36">
        <f t="shared" si="38"/>
      </c>
      <c r="P123" s="36" t="str">
        <f t="shared" si="39"/>
        <v> </v>
      </c>
      <c r="Q123" s="36">
        <f t="shared" si="40"/>
      </c>
      <c r="AA123" s="16">
        <f t="shared" si="43"/>
        <v>-1</v>
      </c>
      <c r="AB123" s="13">
        <f t="shared" si="41"/>
        <v>82</v>
      </c>
      <c r="AC123" s="28">
        <f t="shared" si="44"/>
        <v>-81</v>
      </c>
      <c r="AD123" s="28">
        <f t="shared" si="44"/>
        <v>-81</v>
      </c>
    </row>
    <row r="124" spans="1:30" ht="12.75">
      <c r="A124" s="34">
        <f t="shared" si="23"/>
        <v>-62</v>
      </c>
      <c r="B124" s="79">
        <f t="shared" si="25"/>
        <v>-1574.8</v>
      </c>
      <c r="C124" s="80">
        <f t="shared" si="26"/>
      </c>
      <c r="D124" s="34">
        <f t="shared" si="27"/>
      </c>
      <c r="E124" s="80">
        <f t="shared" si="28"/>
      </c>
      <c r="F124" s="34">
        <f t="shared" si="29"/>
      </c>
      <c r="G124" s="36">
        <f t="shared" si="30"/>
      </c>
      <c r="H124" s="35">
        <f t="shared" si="31"/>
      </c>
      <c r="I124" s="35">
        <f t="shared" si="32"/>
      </c>
      <c r="J124" s="35">
        <f t="shared" si="33"/>
      </c>
      <c r="K124" s="36">
        <f t="shared" si="34"/>
      </c>
      <c r="L124" s="36">
        <f t="shared" si="35"/>
      </c>
      <c r="M124" s="36">
        <f t="shared" si="36"/>
      </c>
      <c r="N124" s="36">
        <f t="shared" si="37"/>
      </c>
      <c r="O124" s="36">
        <f t="shared" si="38"/>
      </c>
      <c r="P124" s="36" t="str">
        <f t="shared" si="39"/>
        <v> </v>
      </c>
      <c r="Q124" s="36">
        <f t="shared" si="40"/>
      </c>
      <c r="AA124" s="16">
        <f t="shared" si="43"/>
        <v>-1</v>
      </c>
      <c r="AB124" s="13">
        <f t="shared" si="41"/>
        <v>83</v>
      </c>
      <c r="AC124" s="28">
        <f t="shared" si="44"/>
        <v>-82</v>
      </c>
      <c r="AD124" s="28">
        <f t="shared" si="44"/>
        <v>-82</v>
      </c>
    </row>
    <row r="125" spans="1:30" ht="12.75">
      <c r="A125" s="34">
        <f t="shared" si="23"/>
        <v>-63</v>
      </c>
      <c r="B125" s="79">
        <f t="shared" si="25"/>
        <v>-1600.1999999999998</v>
      </c>
      <c r="C125" s="80">
        <f t="shared" si="26"/>
      </c>
      <c r="D125" s="34">
        <f t="shared" si="27"/>
      </c>
      <c r="E125" s="80">
        <f t="shared" si="28"/>
      </c>
      <c r="F125" s="34">
        <f t="shared" si="29"/>
      </c>
      <c r="G125" s="36">
        <f t="shared" si="30"/>
      </c>
      <c r="H125" s="35">
        <f t="shared" si="31"/>
      </c>
      <c r="I125" s="35">
        <f t="shared" si="32"/>
      </c>
      <c r="J125" s="35">
        <f t="shared" si="33"/>
      </c>
      <c r="K125" s="36">
        <f t="shared" si="34"/>
      </c>
      <c r="L125" s="36">
        <f t="shared" si="35"/>
      </c>
      <c r="M125" s="36">
        <f t="shared" si="36"/>
      </c>
      <c r="N125" s="36">
        <f t="shared" si="37"/>
      </c>
      <c r="O125" s="36">
        <f t="shared" si="38"/>
      </c>
      <c r="P125" s="36" t="str">
        <f t="shared" si="39"/>
        <v> </v>
      </c>
      <c r="Q125" s="36">
        <f t="shared" si="40"/>
      </c>
      <c r="AA125" s="16">
        <f t="shared" si="43"/>
        <v>-1</v>
      </c>
      <c r="AB125" s="13">
        <f t="shared" si="41"/>
        <v>84</v>
      </c>
      <c r="AC125" s="28">
        <f t="shared" si="44"/>
        <v>-83</v>
      </c>
      <c r="AD125" s="28">
        <f t="shared" si="44"/>
        <v>-83</v>
      </c>
    </row>
    <row r="126" spans="1:30" ht="12.75">
      <c r="A126" s="34">
        <f t="shared" si="23"/>
        <v>-64</v>
      </c>
      <c r="B126" s="79">
        <f t="shared" si="25"/>
        <v>-1625.6</v>
      </c>
      <c r="C126" s="80">
        <f t="shared" si="26"/>
      </c>
      <c r="D126" s="34">
        <f t="shared" si="27"/>
      </c>
      <c r="E126" s="80">
        <f t="shared" si="28"/>
      </c>
      <c r="F126" s="34">
        <f t="shared" si="29"/>
      </c>
      <c r="G126" s="36">
        <f t="shared" si="30"/>
      </c>
      <c r="H126" s="35">
        <f t="shared" si="31"/>
      </c>
      <c r="I126" s="35">
        <f t="shared" si="32"/>
      </c>
      <c r="J126" s="35">
        <f t="shared" si="33"/>
      </c>
      <c r="K126" s="36">
        <f t="shared" si="34"/>
      </c>
      <c r="L126" s="36">
        <f t="shared" si="35"/>
      </c>
      <c r="M126" s="36">
        <f t="shared" si="36"/>
      </c>
      <c r="N126" s="36">
        <f t="shared" si="37"/>
      </c>
      <c r="O126" s="36">
        <f t="shared" si="38"/>
      </c>
      <c r="P126" s="36" t="str">
        <f t="shared" si="39"/>
        <v> </v>
      </c>
      <c r="Q126" s="36">
        <f t="shared" si="40"/>
      </c>
      <c r="AA126" s="16">
        <f t="shared" si="43"/>
        <v>-1</v>
      </c>
      <c r="AB126" s="13">
        <f t="shared" si="41"/>
        <v>85</v>
      </c>
      <c r="AC126" s="28">
        <f t="shared" si="44"/>
        <v>-84</v>
      </c>
      <c r="AD126" s="28">
        <f t="shared" si="44"/>
        <v>-84</v>
      </c>
    </row>
    <row r="127" spans="1:30" ht="12.75">
      <c r="A127" s="34">
        <f t="shared" si="23"/>
        <v>-65</v>
      </c>
      <c r="B127" s="79">
        <f t="shared" si="25"/>
        <v>-1651</v>
      </c>
      <c r="C127" s="80">
        <f t="shared" si="26"/>
      </c>
      <c r="D127" s="34">
        <f t="shared" si="27"/>
      </c>
      <c r="E127" s="80">
        <f t="shared" si="28"/>
      </c>
      <c r="F127" s="34">
        <f t="shared" si="29"/>
      </c>
      <c r="G127" s="36">
        <f t="shared" si="30"/>
      </c>
      <c r="H127" s="35">
        <f t="shared" si="31"/>
      </c>
      <c r="I127" s="35">
        <f t="shared" si="32"/>
      </c>
      <c r="J127" s="35">
        <f t="shared" si="33"/>
      </c>
      <c r="K127" s="36">
        <f t="shared" si="34"/>
      </c>
      <c r="L127" s="36">
        <f t="shared" si="35"/>
      </c>
      <c r="M127" s="36">
        <f t="shared" si="36"/>
      </c>
      <c r="N127" s="36">
        <f t="shared" si="37"/>
      </c>
      <c r="O127" s="36">
        <f t="shared" si="38"/>
      </c>
      <c r="P127" s="36" t="str">
        <f t="shared" si="39"/>
        <v> </v>
      </c>
      <c r="Q127" s="36">
        <f t="shared" si="40"/>
      </c>
      <c r="AA127" s="16">
        <f t="shared" si="43"/>
        <v>-1</v>
      </c>
      <c r="AB127" s="13">
        <f t="shared" si="41"/>
        <v>86</v>
      </c>
      <c r="AC127" s="28">
        <f t="shared" si="44"/>
        <v>-85</v>
      </c>
      <c r="AD127" s="28">
        <f t="shared" si="44"/>
        <v>-85</v>
      </c>
    </row>
    <row r="128" spans="1:30" ht="12.75">
      <c r="A128" s="34">
        <f t="shared" si="23"/>
        <v>-66</v>
      </c>
      <c r="B128" s="79">
        <f t="shared" si="25"/>
        <v>-1676.3999999999999</v>
      </c>
      <c r="C128" s="80">
        <f t="shared" si="26"/>
      </c>
      <c r="D128" s="34">
        <f t="shared" si="27"/>
      </c>
      <c r="E128" s="80">
        <f t="shared" si="28"/>
      </c>
      <c r="F128" s="34">
        <f t="shared" si="29"/>
      </c>
      <c r="G128" s="36">
        <f t="shared" si="30"/>
      </c>
      <c r="H128" s="35">
        <f t="shared" si="31"/>
      </c>
      <c r="I128" s="35">
        <f t="shared" si="32"/>
      </c>
      <c r="J128" s="35">
        <f t="shared" si="33"/>
      </c>
      <c r="K128" s="36">
        <f t="shared" si="34"/>
      </c>
      <c r="L128" s="36">
        <f t="shared" si="35"/>
      </c>
      <c r="M128" s="36">
        <f t="shared" si="36"/>
      </c>
      <c r="N128" s="36">
        <f t="shared" si="37"/>
      </c>
      <c r="O128" s="36">
        <f t="shared" si="38"/>
      </c>
      <c r="P128" s="36" t="str">
        <f t="shared" si="39"/>
        <v> </v>
      </c>
      <c r="Q128" s="36">
        <f t="shared" si="40"/>
      </c>
      <c r="AA128" s="16">
        <f t="shared" si="43"/>
        <v>-1</v>
      </c>
      <c r="AB128" s="13">
        <f t="shared" si="41"/>
        <v>87</v>
      </c>
      <c r="AC128" s="28">
        <f t="shared" si="44"/>
        <v>-86</v>
      </c>
      <c r="AD128" s="28">
        <f t="shared" si="44"/>
        <v>-86</v>
      </c>
    </row>
    <row r="129" spans="1:30" ht="12.75">
      <c r="A129" s="34">
        <f t="shared" si="23"/>
        <v>-67</v>
      </c>
      <c r="B129" s="79">
        <f t="shared" si="25"/>
        <v>-1701.8</v>
      </c>
      <c r="C129" s="80">
        <f t="shared" si="26"/>
      </c>
      <c r="D129" s="34">
        <f t="shared" si="27"/>
      </c>
      <c r="E129" s="80">
        <f t="shared" si="28"/>
      </c>
      <c r="F129" s="34">
        <f t="shared" si="29"/>
      </c>
      <c r="G129" s="36">
        <f t="shared" si="30"/>
      </c>
      <c r="H129" s="35">
        <f t="shared" si="31"/>
      </c>
      <c r="I129" s="35">
        <f t="shared" si="32"/>
      </c>
      <c r="J129" s="35">
        <f t="shared" si="33"/>
      </c>
      <c r="K129" s="36">
        <f t="shared" si="34"/>
      </c>
      <c r="L129" s="36">
        <f t="shared" si="35"/>
      </c>
      <c r="M129" s="36">
        <f t="shared" si="36"/>
      </c>
      <c r="N129" s="36">
        <f t="shared" si="37"/>
      </c>
      <c r="O129" s="36">
        <f t="shared" si="38"/>
      </c>
      <c r="P129" s="36" t="str">
        <f t="shared" si="39"/>
        <v> </v>
      </c>
      <c r="Q129" s="36">
        <f t="shared" si="40"/>
      </c>
      <c r="AA129" s="16">
        <f t="shared" si="43"/>
        <v>-1</v>
      </c>
      <c r="AB129" s="13">
        <f t="shared" si="41"/>
        <v>88</v>
      </c>
      <c r="AC129" s="28">
        <f t="shared" si="44"/>
        <v>-87</v>
      </c>
      <c r="AD129" s="28">
        <f t="shared" si="44"/>
        <v>-87</v>
      </c>
    </row>
    <row r="130" spans="1:30" ht="12.75">
      <c r="A130" s="34">
        <f t="shared" si="23"/>
        <v>-68</v>
      </c>
      <c r="B130" s="79">
        <f t="shared" si="25"/>
        <v>-1727.1999999999998</v>
      </c>
      <c r="C130" s="80">
        <f t="shared" si="26"/>
      </c>
      <c r="D130" s="34">
        <f t="shared" si="27"/>
      </c>
      <c r="E130" s="80">
        <f t="shared" si="28"/>
      </c>
      <c r="F130" s="34">
        <f t="shared" si="29"/>
      </c>
      <c r="G130" s="36">
        <f t="shared" si="30"/>
      </c>
      <c r="H130" s="35">
        <f t="shared" si="31"/>
      </c>
      <c r="I130" s="35">
        <f t="shared" si="32"/>
      </c>
      <c r="J130" s="35">
        <f t="shared" si="33"/>
      </c>
      <c r="K130" s="36">
        <f t="shared" si="34"/>
      </c>
      <c r="L130" s="36">
        <f t="shared" si="35"/>
      </c>
      <c r="M130" s="36">
        <f t="shared" si="36"/>
      </c>
      <c r="N130" s="36">
        <f t="shared" si="37"/>
      </c>
      <c r="O130" s="36">
        <f t="shared" si="38"/>
      </c>
      <c r="P130" s="36" t="str">
        <f t="shared" si="39"/>
        <v> </v>
      </c>
      <c r="Q130" s="36">
        <f t="shared" si="40"/>
      </c>
      <c r="AA130" s="16">
        <f t="shared" si="43"/>
        <v>-1</v>
      </c>
      <c r="AB130" s="13">
        <f t="shared" si="41"/>
        <v>89</v>
      </c>
      <c r="AC130" s="28">
        <f t="shared" si="44"/>
        <v>-88</v>
      </c>
      <c r="AD130" s="28">
        <f t="shared" si="44"/>
        <v>-88</v>
      </c>
    </row>
    <row r="131" spans="1:30" ht="12.75">
      <c r="A131" s="34">
        <f t="shared" si="23"/>
        <v>-69</v>
      </c>
      <c r="B131" s="79">
        <f t="shared" si="25"/>
        <v>-1752.6</v>
      </c>
      <c r="C131" s="80">
        <f t="shared" si="26"/>
      </c>
      <c r="D131" s="34">
        <f t="shared" si="27"/>
      </c>
      <c r="E131" s="80">
        <f t="shared" si="28"/>
      </c>
      <c r="F131" s="34">
        <f t="shared" si="29"/>
      </c>
      <c r="G131" s="36">
        <f t="shared" si="30"/>
      </c>
      <c r="H131" s="35">
        <f t="shared" si="31"/>
      </c>
      <c r="I131" s="35">
        <f t="shared" si="32"/>
      </c>
      <c r="J131" s="35">
        <f t="shared" si="33"/>
      </c>
      <c r="K131" s="36">
        <f t="shared" si="34"/>
      </c>
      <c r="L131" s="36">
        <f t="shared" si="35"/>
      </c>
      <c r="M131" s="36">
        <f t="shared" si="36"/>
      </c>
      <c r="N131" s="36">
        <f t="shared" si="37"/>
      </c>
      <c r="O131" s="36">
        <f t="shared" si="38"/>
      </c>
      <c r="P131" s="36" t="str">
        <f t="shared" si="39"/>
        <v> </v>
      </c>
      <c r="Q131" s="36">
        <f t="shared" si="40"/>
      </c>
      <c r="AA131" s="16">
        <f t="shared" si="43"/>
        <v>-1</v>
      </c>
      <c r="AB131" s="13">
        <f t="shared" si="41"/>
        <v>90</v>
      </c>
      <c r="AC131" s="28">
        <f t="shared" si="44"/>
        <v>-89</v>
      </c>
      <c r="AD131" s="28">
        <f t="shared" si="44"/>
        <v>-89</v>
      </c>
    </row>
    <row r="132" spans="1:30" ht="12.75">
      <c r="A132" s="34">
        <f t="shared" si="23"/>
        <v>-70</v>
      </c>
      <c r="B132" s="79">
        <f t="shared" si="25"/>
        <v>-1778</v>
      </c>
      <c r="C132" s="80">
        <f t="shared" si="26"/>
      </c>
      <c r="D132" s="34">
        <f t="shared" si="27"/>
      </c>
      <c r="E132" s="80">
        <f t="shared" si="28"/>
      </c>
      <c r="F132" s="34">
        <f t="shared" si="29"/>
      </c>
      <c r="G132" s="36">
        <f t="shared" si="30"/>
      </c>
      <c r="H132" s="35">
        <f t="shared" si="31"/>
      </c>
      <c r="I132" s="35">
        <f t="shared" si="32"/>
      </c>
      <c r="J132" s="35">
        <f t="shared" si="33"/>
      </c>
      <c r="K132" s="36">
        <f t="shared" si="34"/>
      </c>
      <c r="L132" s="36">
        <f t="shared" si="35"/>
      </c>
      <c r="M132" s="36">
        <f t="shared" si="36"/>
      </c>
      <c r="N132" s="36">
        <f t="shared" si="37"/>
      </c>
      <c r="O132" s="36">
        <f t="shared" si="38"/>
      </c>
      <c r="P132" s="36" t="str">
        <f t="shared" si="39"/>
        <v> </v>
      </c>
      <c r="Q132" s="36">
        <f t="shared" si="40"/>
      </c>
      <c r="AA132" s="16">
        <f t="shared" si="43"/>
        <v>-1</v>
      </c>
      <c r="AB132" s="13">
        <f>IF(AB131&gt;=1,AB131+1,IF(AC132=0,1,-1))</f>
        <v>91</v>
      </c>
      <c r="AC132" s="28">
        <f>AC131-1</f>
        <v>-90</v>
      </c>
      <c r="AD132" s="28">
        <f>AD131-1</f>
        <v>-90</v>
      </c>
    </row>
    <row r="133" spans="1:30" ht="12.75">
      <c r="A133" s="34">
        <f t="shared" si="23"/>
        <v>-71</v>
      </c>
      <c r="B133" s="79">
        <f t="shared" si="25"/>
        <v>-1803.3999999999999</v>
      </c>
      <c r="C133" s="80">
        <f t="shared" si="26"/>
      </c>
      <c r="D133" s="34">
        <f t="shared" si="27"/>
      </c>
      <c r="E133" s="80">
        <f t="shared" si="28"/>
      </c>
      <c r="F133" s="34">
        <f t="shared" si="29"/>
      </c>
      <c r="G133" s="36">
        <f t="shared" si="30"/>
      </c>
      <c r="H133" s="35">
        <f t="shared" si="31"/>
      </c>
      <c r="I133" s="35">
        <f t="shared" si="32"/>
      </c>
      <c r="J133" s="35">
        <f t="shared" si="33"/>
      </c>
      <c r="K133" s="36">
        <f t="shared" si="34"/>
      </c>
      <c r="L133" s="36">
        <f t="shared" si="35"/>
      </c>
      <c r="M133" s="36">
        <f t="shared" si="36"/>
      </c>
      <c r="N133" s="36">
        <f t="shared" si="37"/>
      </c>
      <c r="O133" s="36">
        <f t="shared" si="38"/>
      </c>
      <c r="P133" s="36" t="str">
        <f t="shared" si="39"/>
        <v> </v>
      </c>
      <c r="Q133" s="36">
        <f t="shared" si="40"/>
      </c>
      <c r="AA133" s="16">
        <f t="shared" si="43"/>
        <v>-1</v>
      </c>
      <c r="AB133" s="13">
        <f aca="true" t="shared" si="45" ref="AB133:AB170">IF(AB132&gt;=1,AB132+1,IF(AC133=0,1,-1))</f>
        <v>92</v>
      </c>
      <c r="AC133" s="28">
        <f aca="true" t="shared" si="46" ref="AC133:AD148">AC132-1</f>
        <v>-91</v>
      </c>
      <c r="AD133" s="28">
        <f t="shared" si="46"/>
        <v>-91</v>
      </c>
    </row>
    <row r="134" spans="1:30" ht="12.75">
      <c r="A134" s="34">
        <f t="shared" si="23"/>
        <v>-72</v>
      </c>
      <c r="B134" s="79">
        <f t="shared" si="25"/>
        <v>-1828.8</v>
      </c>
      <c r="C134" s="80">
        <f t="shared" si="26"/>
      </c>
      <c r="D134" s="34">
        <f t="shared" si="27"/>
      </c>
      <c r="E134" s="80">
        <f t="shared" si="28"/>
      </c>
      <c r="F134" s="34">
        <f t="shared" si="29"/>
      </c>
      <c r="G134" s="36">
        <f t="shared" si="30"/>
      </c>
      <c r="H134" s="35">
        <f t="shared" si="31"/>
      </c>
      <c r="I134" s="35">
        <f t="shared" si="32"/>
      </c>
      <c r="J134" s="35">
        <f t="shared" si="33"/>
      </c>
      <c r="K134" s="36">
        <f t="shared" si="34"/>
      </c>
      <c r="L134" s="36">
        <f t="shared" si="35"/>
      </c>
      <c r="M134" s="36">
        <f t="shared" si="36"/>
      </c>
      <c r="N134" s="36">
        <f t="shared" si="37"/>
      </c>
      <c r="O134" s="36">
        <f t="shared" si="38"/>
      </c>
      <c r="P134" s="36" t="str">
        <f t="shared" si="39"/>
        <v> </v>
      </c>
      <c r="Q134" s="36">
        <f t="shared" si="40"/>
      </c>
      <c r="AA134" s="16">
        <f t="shared" si="43"/>
        <v>-1</v>
      </c>
      <c r="AB134" s="13">
        <f t="shared" si="45"/>
        <v>93</v>
      </c>
      <c r="AC134" s="28">
        <f t="shared" si="46"/>
        <v>-92</v>
      </c>
      <c r="AD134" s="28">
        <f t="shared" si="46"/>
        <v>-92</v>
      </c>
    </row>
    <row r="135" spans="1:30" ht="12.75">
      <c r="A135" s="34">
        <f t="shared" si="23"/>
        <v>-73</v>
      </c>
      <c r="B135" s="79">
        <f t="shared" si="25"/>
        <v>-1854.1999999999998</v>
      </c>
      <c r="C135" s="80">
        <f t="shared" si="26"/>
      </c>
      <c r="D135" s="34">
        <f t="shared" si="27"/>
      </c>
      <c r="E135" s="80">
        <f t="shared" si="28"/>
      </c>
      <c r="F135" s="34">
        <f t="shared" si="29"/>
      </c>
      <c r="G135" s="36">
        <f t="shared" si="30"/>
      </c>
      <c r="H135" s="35">
        <f t="shared" si="31"/>
      </c>
      <c r="I135" s="35">
        <f t="shared" si="32"/>
      </c>
      <c r="J135" s="35">
        <f t="shared" si="33"/>
      </c>
      <c r="K135" s="36">
        <f t="shared" si="34"/>
      </c>
      <c r="L135" s="36">
        <f t="shared" si="35"/>
      </c>
      <c r="M135" s="36">
        <f t="shared" si="36"/>
      </c>
      <c r="N135" s="36">
        <f t="shared" si="37"/>
      </c>
      <c r="O135" s="36">
        <f t="shared" si="38"/>
      </c>
      <c r="P135" s="36" t="str">
        <f t="shared" si="39"/>
        <v> </v>
      </c>
      <c r="Q135" s="36">
        <f t="shared" si="40"/>
      </c>
      <c r="AA135" s="16">
        <f t="shared" si="43"/>
        <v>-1</v>
      </c>
      <c r="AB135" s="13">
        <f t="shared" si="45"/>
        <v>94</v>
      </c>
      <c r="AC135" s="28">
        <f t="shared" si="46"/>
        <v>-93</v>
      </c>
      <c r="AD135" s="28">
        <f t="shared" si="46"/>
        <v>-93</v>
      </c>
    </row>
    <row r="136" spans="1:30" ht="12.75">
      <c r="A136" s="34">
        <f aca="true" t="shared" si="47" ref="A136:A199">IF(AA142=0,0,IF(A135="","",IF(AA142=1,A135-0.5,A135-1)))</f>
        <v>-74</v>
      </c>
      <c r="B136" s="79">
        <f t="shared" si="25"/>
        <v>-1879.6</v>
      </c>
      <c r="C136" s="80">
        <f t="shared" si="26"/>
      </c>
      <c r="D136" s="34">
        <f t="shared" si="27"/>
      </c>
      <c r="E136" s="80">
        <f t="shared" si="28"/>
      </c>
      <c r="F136" s="34">
        <f t="shared" si="29"/>
      </c>
      <c r="G136" s="36">
        <f t="shared" si="30"/>
      </c>
      <c r="H136" s="35">
        <f t="shared" si="31"/>
      </c>
      <c r="I136" s="35">
        <f t="shared" si="32"/>
      </c>
      <c r="J136" s="35">
        <f t="shared" si="33"/>
      </c>
      <c r="K136" s="36">
        <f t="shared" si="34"/>
      </c>
      <c r="L136" s="36">
        <f t="shared" si="35"/>
      </c>
      <c r="M136" s="36">
        <f t="shared" si="36"/>
      </c>
      <c r="N136" s="36">
        <f t="shared" si="37"/>
      </c>
      <c r="O136" s="36">
        <f t="shared" si="38"/>
      </c>
      <c r="P136" s="36" t="str">
        <f t="shared" si="39"/>
        <v> </v>
      </c>
      <c r="Q136" s="36">
        <f t="shared" si="40"/>
      </c>
      <c r="AA136" s="16">
        <f t="shared" si="43"/>
        <v>-1</v>
      </c>
      <c r="AB136" s="13">
        <f t="shared" si="45"/>
        <v>95</v>
      </c>
      <c r="AC136" s="28">
        <f t="shared" si="46"/>
        <v>-94</v>
      </c>
      <c r="AD136" s="28">
        <f t="shared" si="46"/>
        <v>-94</v>
      </c>
    </row>
    <row r="137" spans="1:30" ht="12.75">
      <c r="A137" s="34">
        <f t="shared" si="47"/>
        <v>-75</v>
      </c>
      <c r="B137" s="79">
        <f t="shared" si="25"/>
        <v>-1905</v>
      </c>
      <c r="C137" s="80">
        <f t="shared" si="26"/>
      </c>
      <c r="D137" s="34">
        <f t="shared" si="27"/>
      </c>
      <c r="E137" s="80">
        <f t="shared" si="28"/>
      </c>
      <c r="F137" s="34">
        <f t="shared" si="29"/>
      </c>
      <c r="G137" s="36">
        <f t="shared" si="30"/>
      </c>
      <c r="H137" s="35">
        <f t="shared" si="31"/>
      </c>
      <c r="I137" s="35">
        <f t="shared" si="32"/>
      </c>
      <c r="J137" s="35">
        <f t="shared" si="33"/>
      </c>
      <c r="K137" s="36">
        <f t="shared" si="34"/>
      </c>
      <c r="L137" s="36">
        <f t="shared" si="35"/>
      </c>
      <c r="M137" s="36">
        <f t="shared" si="36"/>
      </c>
      <c r="N137" s="36">
        <f t="shared" si="37"/>
      </c>
      <c r="O137" s="36">
        <f t="shared" si="38"/>
      </c>
      <c r="P137" s="36" t="str">
        <f t="shared" si="39"/>
        <v> </v>
      </c>
      <c r="Q137" s="36">
        <f t="shared" si="40"/>
      </c>
      <c r="AA137" s="16">
        <f t="shared" si="43"/>
        <v>-1</v>
      </c>
      <c r="AB137" s="13">
        <f t="shared" si="45"/>
        <v>96</v>
      </c>
      <c r="AC137" s="28">
        <f t="shared" si="46"/>
        <v>-95</v>
      </c>
      <c r="AD137" s="28">
        <f t="shared" si="46"/>
        <v>-95</v>
      </c>
    </row>
    <row r="138" spans="1:30" ht="12.75">
      <c r="A138" s="34">
        <f t="shared" si="47"/>
        <v>-76</v>
      </c>
      <c r="B138" s="79">
        <f t="shared" si="25"/>
        <v>-1930.3999999999999</v>
      </c>
      <c r="C138" s="80">
        <f t="shared" si="26"/>
      </c>
      <c r="D138" s="34">
        <f t="shared" si="27"/>
      </c>
      <c r="E138" s="80">
        <f t="shared" si="28"/>
      </c>
      <c r="F138" s="34">
        <f t="shared" si="29"/>
      </c>
      <c r="G138" s="36">
        <f t="shared" si="30"/>
      </c>
      <c r="H138" s="35">
        <f t="shared" si="31"/>
      </c>
      <c r="I138" s="35">
        <f t="shared" si="32"/>
      </c>
      <c r="J138" s="35">
        <f t="shared" si="33"/>
      </c>
      <c r="K138" s="36">
        <f t="shared" si="34"/>
      </c>
      <c r="L138" s="36">
        <f t="shared" si="35"/>
      </c>
      <c r="M138" s="36">
        <f t="shared" si="36"/>
      </c>
      <c r="N138" s="36">
        <f t="shared" si="37"/>
      </c>
      <c r="O138" s="36">
        <f t="shared" si="38"/>
      </c>
      <c r="P138" s="36" t="str">
        <f t="shared" si="39"/>
        <v> </v>
      </c>
      <c r="Q138" s="36">
        <f t="shared" si="40"/>
      </c>
      <c r="AA138" s="16">
        <f t="shared" si="43"/>
        <v>-1</v>
      </c>
      <c r="AB138" s="13">
        <f t="shared" si="45"/>
        <v>97</v>
      </c>
      <c r="AC138" s="28">
        <f t="shared" si="46"/>
        <v>-96</v>
      </c>
      <c r="AD138" s="28">
        <f t="shared" si="46"/>
        <v>-96</v>
      </c>
    </row>
    <row r="139" spans="1:30" ht="12.75">
      <c r="A139" s="34">
        <f t="shared" si="47"/>
        <v>-77</v>
      </c>
      <c r="B139" s="79">
        <f t="shared" si="25"/>
        <v>-1955.8</v>
      </c>
      <c r="C139" s="80">
        <f t="shared" si="26"/>
      </c>
      <c r="D139" s="34">
        <f t="shared" si="27"/>
      </c>
      <c r="E139" s="80">
        <f t="shared" si="28"/>
      </c>
      <c r="F139" s="34">
        <f t="shared" si="29"/>
      </c>
      <c r="G139" s="36">
        <f t="shared" si="30"/>
      </c>
      <c r="H139" s="35">
        <f t="shared" si="31"/>
      </c>
      <c r="I139" s="35">
        <f t="shared" si="32"/>
      </c>
      <c r="J139" s="35">
        <f t="shared" si="33"/>
      </c>
      <c r="K139" s="36">
        <f t="shared" si="34"/>
      </c>
      <c r="L139" s="36">
        <f t="shared" si="35"/>
      </c>
      <c r="M139" s="36">
        <f t="shared" si="36"/>
      </c>
      <c r="N139" s="36">
        <f t="shared" si="37"/>
      </c>
      <c r="O139" s="36">
        <f t="shared" si="38"/>
      </c>
      <c r="P139" s="36" t="str">
        <f t="shared" si="39"/>
        <v> </v>
      </c>
      <c r="Q139" s="36">
        <f t="shared" si="40"/>
      </c>
      <c r="AA139" s="16">
        <f t="shared" si="43"/>
        <v>-1</v>
      </c>
      <c r="AB139" s="13">
        <f t="shared" si="45"/>
        <v>98</v>
      </c>
      <c r="AC139" s="28">
        <f t="shared" si="46"/>
        <v>-97</v>
      </c>
      <c r="AD139" s="28">
        <f t="shared" si="46"/>
        <v>-97</v>
      </c>
    </row>
    <row r="140" spans="1:30" ht="12.75">
      <c r="A140" s="34">
        <f t="shared" si="47"/>
        <v>-78</v>
      </c>
      <c r="B140" s="79">
        <f t="shared" si="25"/>
        <v>-1981.1999999999998</v>
      </c>
      <c r="C140" s="80">
        <f t="shared" si="26"/>
      </c>
      <c r="D140" s="34">
        <f t="shared" si="27"/>
      </c>
      <c r="E140" s="80">
        <f t="shared" si="28"/>
      </c>
      <c r="F140" s="34">
        <f t="shared" si="29"/>
      </c>
      <c r="G140" s="36">
        <f t="shared" si="30"/>
      </c>
      <c r="H140" s="35">
        <f t="shared" si="31"/>
      </c>
      <c r="I140" s="35">
        <f t="shared" si="32"/>
      </c>
      <c r="J140" s="35">
        <f t="shared" si="33"/>
      </c>
      <c r="K140" s="36">
        <f t="shared" si="34"/>
      </c>
      <c r="L140" s="36">
        <f t="shared" si="35"/>
      </c>
      <c r="M140" s="36">
        <f t="shared" si="36"/>
      </c>
      <c r="N140" s="36">
        <f t="shared" si="37"/>
      </c>
      <c r="O140" s="36">
        <f t="shared" si="38"/>
      </c>
      <c r="P140" s="36" t="str">
        <f t="shared" si="39"/>
        <v> </v>
      </c>
      <c r="Q140" s="36">
        <f t="shared" si="40"/>
      </c>
      <c r="AA140" s="16">
        <f t="shared" si="43"/>
        <v>-1</v>
      </c>
      <c r="AB140" s="13">
        <f t="shared" si="45"/>
        <v>99</v>
      </c>
      <c r="AC140" s="28">
        <f t="shared" si="46"/>
        <v>-98</v>
      </c>
      <c r="AD140" s="28">
        <f t="shared" si="46"/>
        <v>-98</v>
      </c>
    </row>
    <row r="141" spans="1:30" ht="12.75">
      <c r="A141" s="34">
        <f t="shared" si="47"/>
        <v>-79</v>
      </c>
      <c r="B141" s="79">
        <f t="shared" si="25"/>
        <v>-2006.6</v>
      </c>
      <c r="C141" s="80">
        <f t="shared" si="26"/>
      </c>
      <c r="D141" s="34">
        <f t="shared" si="27"/>
      </c>
      <c r="E141" s="80">
        <f t="shared" si="28"/>
      </c>
      <c r="F141" s="34">
        <f t="shared" si="29"/>
      </c>
      <c r="G141" s="36">
        <f t="shared" si="30"/>
      </c>
      <c r="H141" s="35">
        <f t="shared" si="31"/>
      </c>
      <c r="I141" s="35">
        <f t="shared" si="32"/>
      </c>
      <c r="J141" s="35">
        <f t="shared" si="33"/>
      </c>
      <c r="K141" s="36">
        <f t="shared" si="34"/>
      </c>
      <c r="L141" s="36">
        <f t="shared" si="35"/>
      </c>
      <c r="M141" s="36">
        <f t="shared" si="36"/>
      </c>
      <c r="N141" s="36">
        <f t="shared" si="37"/>
      </c>
      <c r="O141" s="36">
        <f t="shared" si="38"/>
      </c>
      <c r="P141" s="36" t="str">
        <f t="shared" si="39"/>
        <v> </v>
      </c>
      <c r="Q141" s="36">
        <f t="shared" si="40"/>
      </c>
      <c r="AA141" s="16">
        <f t="shared" si="43"/>
        <v>-1</v>
      </c>
      <c r="AB141" s="13">
        <f t="shared" si="45"/>
        <v>100</v>
      </c>
      <c r="AC141" s="28">
        <f t="shared" si="46"/>
        <v>-99</v>
      </c>
      <c r="AD141" s="28">
        <f t="shared" si="46"/>
        <v>-99</v>
      </c>
    </row>
    <row r="142" spans="1:30" ht="12.75">
      <c r="A142" s="34">
        <f t="shared" si="47"/>
        <v>-80</v>
      </c>
      <c r="B142" s="79">
        <f t="shared" si="25"/>
        <v>-2032</v>
      </c>
      <c r="C142" s="80">
        <f t="shared" si="26"/>
      </c>
      <c r="D142" s="34">
        <f t="shared" si="27"/>
      </c>
      <c r="E142" s="80">
        <f t="shared" si="28"/>
      </c>
      <c r="F142" s="34">
        <f t="shared" si="29"/>
      </c>
      <c r="G142" s="36">
        <f t="shared" si="30"/>
      </c>
      <c r="H142" s="35">
        <f t="shared" si="31"/>
      </c>
      <c r="I142" s="35">
        <f t="shared" si="32"/>
      </c>
      <c r="J142" s="35">
        <f t="shared" si="33"/>
      </c>
      <c r="K142" s="36">
        <f t="shared" si="34"/>
      </c>
      <c r="L142" s="36">
        <f t="shared" si="35"/>
      </c>
      <c r="M142" s="36">
        <f t="shared" si="36"/>
      </c>
      <c r="N142" s="36">
        <f t="shared" si="37"/>
      </c>
      <c r="O142" s="36">
        <f t="shared" si="38"/>
      </c>
      <c r="P142" s="36" t="str">
        <f t="shared" si="39"/>
        <v> </v>
      </c>
      <c r="Q142" s="36">
        <f t="shared" si="40"/>
      </c>
      <c r="AA142" s="16">
        <f t="shared" si="43"/>
        <v>-1</v>
      </c>
      <c r="AB142" s="13">
        <f t="shared" si="45"/>
        <v>101</v>
      </c>
      <c r="AC142" s="28">
        <f t="shared" si="46"/>
        <v>-100</v>
      </c>
      <c r="AD142" s="28">
        <f t="shared" si="46"/>
        <v>-100</v>
      </c>
    </row>
    <row r="143" spans="1:30" ht="12.75">
      <c r="A143" s="34">
        <f t="shared" si="47"/>
        <v>-81</v>
      </c>
      <c r="B143" s="79">
        <f t="shared" si="25"/>
        <v>-2057.4</v>
      </c>
      <c r="C143" s="80">
        <f t="shared" si="26"/>
      </c>
      <c r="D143" s="34">
        <f t="shared" si="27"/>
      </c>
      <c r="E143" s="80">
        <f t="shared" si="28"/>
      </c>
      <c r="F143" s="34">
        <f t="shared" si="29"/>
      </c>
      <c r="G143" s="36">
        <f t="shared" si="30"/>
      </c>
      <c r="H143" s="35">
        <f t="shared" si="31"/>
      </c>
      <c r="I143" s="35">
        <f t="shared" si="32"/>
      </c>
      <c r="J143" s="35">
        <f t="shared" si="33"/>
      </c>
      <c r="K143" s="36">
        <f t="shared" si="34"/>
      </c>
      <c r="L143" s="36">
        <f t="shared" si="35"/>
      </c>
      <c r="M143" s="36">
        <f t="shared" si="36"/>
      </c>
      <c r="N143" s="36">
        <f t="shared" si="37"/>
      </c>
      <c r="O143" s="36">
        <f t="shared" si="38"/>
      </c>
      <c r="P143" s="36" t="str">
        <f t="shared" si="39"/>
        <v> </v>
      </c>
      <c r="Q143" s="36">
        <f t="shared" si="40"/>
      </c>
      <c r="AA143" s="16">
        <f t="shared" si="43"/>
        <v>-1</v>
      </c>
      <c r="AB143" s="13">
        <f t="shared" si="45"/>
        <v>102</v>
      </c>
      <c r="AC143" s="28">
        <f t="shared" si="46"/>
        <v>-101</v>
      </c>
      <c r="AD143" s="28">
        <f t="shared" si="46"/>
        <v>-101</v>
      </c>
    </row>
    <row r="144" spans="1:30" ht="12.75">
      <c r="A144" s="34">
        <f t="shared" si="47"/>
        <v>-82</v>
      </c>
      <c r="B144" s="79">
        <f t="shared" si="25"/>
        <v>-2082.7999999999997</v>
      </c>
      <c r="C144" s="80">
        <f t="shared" si="26"/>
      </c>
      <c r="D144" s="34">
        <f t="shared" si="27"/>
      </c>
      <c r="E144" s="80">
        <f t="shared" si="28"/>
      </c>
      <c r="F144" s="34">
        <f t="shared" si="29"/>
      </c>
      <c r="G144" s="36">
        <f t="shared" si="30"/>
      </c>
      <c r="H144" s="35">
        <f t="shared" si="31"/>
      </c>
      <c r="I144" s="35">
        <f t="shared" si="32"/>
      </c>
      <c r="J144" s="35">
        <f t="shared" si="33"/>
      </c>
      <c r="K144" s="36">
        <f t="shared" si="34"/>
      </c>
      <c r="L144" s="36">
        <f t="shared" si="35"/>
      </c>
      <c r="M144" s="36">
        <f t="shared" si="36"/>
      </c>
      <c r="N144" s="36">
        <f t="shared" si="37"/>
      </c>
      <c r="O144" s="36">
        <f t="shared" si="38"/>
      </c>
      <c r="P144" s="36" t="str">
        <f t="shared" si="39"/>
        <v> </v>
      </c>
      <c r="Q144" s="36">
        <f t="shared" si="40"/>
      </c>
      <c r="AA144" s="16">
        <f t="shared" si="43"/>
        <v>-1</v>
      </c>
      <c r="AB144" s="13">
        <f t="shared" si="45"/>
        <v>103</v>
      </c>
      <c r="AC144" s="28">
        <f t="shared" si="46"/>
        <v>-102</v>
      </c>
      <c r="AD144" s="28">
        <f t="shared" si="46"/>
        <v>-102</v>
      </c>
    </row>
    <row r="145" spans="1:30" ht="12.75">
      <c r="A145" s="34">
        <f t="shared" si="47"/>
        <v>-83</v>
      </c>
      <c r="B145" s="79">
        <f t="shared" si="25"/>
        <v>-2108.2</v>
      </c>
      <c r="C145" s="80">
        <f t="shared" si="26"/>
      </c>
      <c r="D145" s="34">
        <f t="shared" si="27"/>
      </c>
      <c r="E145" s="80">
        <f t="shared" si="28"/>
      </c>
      <c r="F145" s="34">
        <f t="shared" si="29"/>
      </c>
      <c r="G145" s="36">
        <f t="shared" si="30"/>
      </c>
      <c r="H145" s="35">
        <f t="shared" si="31"/>
      </c>
      <c r="I145" s="35">
        <f t="shared" si="32"/>
      </c>
      <c r="J145" s="35">
        <f t="shared" si="33"/>
      </c>
      <c r="K145" s="36">
        <f t="shared" si="34"/>
      </c>
      <c r="L145" s="36">
        <f t="shared" si="35"/>
      </c>
      <c r="M145" s="36">
        <f t="shared" si="36"/>
      </c>
      <c r="N145" s="36">
        <f t="shared" si="37"/>
      </c>
      <c r="O145" s="36">
        <f t="shared" si="38"/>
      </c>
      <c r="P145" s="36" t="str">
        <f t="shared" si="39"/>
        <v> </v>
      </c>
      <c r="Q145" s="36">
        <f t="shared" si="40"/>
      </c>
      <c r="AA145" s="16">
        <f t="shared" si="43"/>
        <v>-1</v>
      </c>
      <c r="AB145" s="13">
        <f t="shared" si="45"/>
        <v>104</v>
      </c>
      <c r="AC145" s="28">
        <f t="shared" si="46"/>
        <v>-103</v>
      </c>
      <c r="AD145" s="28">
        <f t="shared" si="46"/>
        <v>-103</v>
      </c>
    </row>
    <row r="146" spans="1:30" ht="12.75">
      <c r="A146" s="34">
        <f t="shared" si="47"/>
        <v>-84</v>
      </c>
      <c r="B146" s="79">
        <f t="shared" si="25"/>
        <v>-2133.6</v>
      </c>
      <c r="C146" s="80">
        <f t="shared" si="26"/>
      </c>
      <c r="D146" s="34">
        <f t="shared" si="27"/>
      </c>
      <c r="E146" s="80">
        <f t="shared" si="28"/>
      </c>
      <c r="F146" s="34">
        <f t="shared" si="29"/>
      </c>
      <c r="G146" s="36">
        <f t="shared" si="30"/>
      </c>
      <c r="H146" s="35">
        <f t="shared" si="31"/>
      </c>
      <c r="I146" s="35">
        <f t="shared" si="32"/>
      </c>
      <c r="J146" s="35">
        <f t="shared" si="33"/>
      </c>
      <c r="K146" s="36">
        <f t="shared" si="34"/>
      </c>
      <c r="L146" s="36">
        <f t="shared" si="35"/>
      </c>
      <c r="M146" s="36">
        <f t="shared" si="36"/>
      </c>
      <c r="N146" s="36">
        <f t="shared" si="37"/>
      </c>
      <c r="O146" s="36">
        <f t="shared" si="38"/>
      </c>
      <c r="P146" s="36" t="str">
        <f t="shared" si="39"/>
        <v> </v>
      </c>
      <c r="Q146" s="36">
        <f t="shared" si="40"/>
      </c>
      <c r="AA146" s="16">
        <f t="shared" si="43"/>
        <v>-1</v>
      </c>
      <c r="AB146" s="13">
        <f t="shared" si="45"/>
        <v>105</v>
      </c>
      <c r="AC146" s="28">
        <f t="shared" si="46"/>
        <v>-104</v>
      </c>
      <c r="AD146" s="28">
        <f t="shared" si="46"/>
        <v>-104</v>
      </c>
    </row>
    <row r="147" spans="1:30" ht="12.75">
      <c r="A147" s="34">
        <f t="shared" si="47"/>
        <v>-85</v>
      </c>
      <c r="B147" s="79">
        <f t="shared" si="25"/>
        <v>-2159</v>
      </c>
      <c r="C147" s="80">
        <f t="shared" si="26"/>
      </c>
      <c r="D147" s="34">
        <f t="shared" si="27"/>
      </c>
      <c r="E147" s="80">
        <f t="shared" si="28"/>
      </c>
      <c r="F147" s="34">
        <f t="shared" si="29"/>
      </c>
      <c r="G147" s="36">
        <f t="shared" si="30"/>
      </c>
      <c r="H147" s="35">
        <f t="shared" si="31"/>
      </c>
      <c r="I147" s="35">
        <f t="shared" si="32"/>
      </c>
      <c r="J147" s="35">
        <f t="shared" si="33"/>
      </c>
      <c r="K147" s="36">
        <f t="shared" si="34"/>
      </c>
      <c r="L147" s="36">
        <f t="shared" si="35"/>
      </c>
      <c r="M147" s="36">
        <f t="shared" si="36"/>
      </c>
      <c r="N147" s="36">
        <f t="shared" si="37"/>
      </c>
      <c r="O147" s="36">
        <f t="shared" si="38"/>
      </c>
      <c r="P147" s="36" t="str">
        <f t="shared" si="39"/>
        <v> </v>
      </c>
      <c r="Q147" s="36">
        <f t="shared" si="40"/>
      </c>
      <c r="AA147" s="16">
        <f t="shared" si="43"/>
        <v>-1</v>
      </c>
      <c r="AB147" s="13">
        <f t="shared" si="45"/>
        <v>106</v>
      </c>
      <c r="AC147" s="28">
        <f t="shared" si="46"/>
        <v>-105</v>
      </c>
      <c r="AD147" s="28">
        <f t="shared" si="46"/>
        <v>-105</v>
      </c>
    </row>
    <row r="148" spans="1:30" ht="12.75">
      <c r="A148" s="34">
        <f t="shared" si="47"/>
        <v>-86</v>
      </c>
      <c r="B148" s="79">
        <f t="shared" si="25"/>
        <v>-2184.4</v>
      </c>
      <c r="C148" s="80">
        <f t="shared" si="26"/>
      </c>
      <c r="D148" s="34">
        <f t="shared" si="27"/>
      </c>
      <c r="E148" s="80">
        <f t="shared" si="28"/>
      </c>
      <c r="F148" s="34">
        <f t="shared" si="29"/>
      </c>
      <c r="G148" s="36">
        <f t="shared" si="30"/>
      </c>
      <c r="H148" s="35">
        <f t="shared" si="31"/>
      </c>
      <c r="I148" s="35">
        <f t="shared" si="32"/>
      </c>
      <c r="J148" s="35">
        <f t="shared" si="33"/>
      </c>
      <c r="K148" s="36">
        <f t="shared" si="34"/>
      </c>
      <c r="L148" s="36">
        <f t="shared" si="35"/>
      </c>
      <c r="M148" s="36">
        <f t="shared" si="36"/>
      </c>
      <c r="N148" s="36">
        <f t="shared" si="37"/>
      </c>
      <c r="O148" s="36">
        <f t="shared" si="38"/>
      </c>
      <c r="P148" s="36" t="str">
        <f t="shared" si="39"/>
        <v> </v>
      </c>
      <c r="Q148" s="36">
        <f t="shared" si="40"/>
      </c>
      <c r="AA148" s="16">
        <f t="shared" si="43"/>
        <v>-1</v>
      </c>
      <c r="AB148" s="13">
        <f t="shared" si="45"/>
        <v>107</v>
      </c>
      <c r="AC148" s="28">
        <f t="shared" si="46"/>
        <v>-106</v>
      </c>
      <c r="AD148" s="28">
        <f t="shared" si="46"/>
        <v>-106</v>
      </c>
    </row>
    <row r="149" spans="1:30" ht="12.75">
      <c r="A149" s="34">
        <f t="shared" si="47"/>
        <v>-87</v>
      </c>
      <c r="B149" s="79">
        <f t="shared" si="25"/>
        <v>-2209.7999999999997</v>
      </c>
      <c r="C149" s="80">
        <f t="shared" si="26"/>
      </c>
      <c r="D149" s="34">
        <f t="shared" si="27"/>
      </c>
      <c r="E149" s="80">
        <f t="shared" si="28"/>
      </c>
      <c r="F149" s="34">
        <f t="shared" si="29"/>
      </c>
      <c r="G149" s="36">
        <f t="shared" si="30"/>
      </c>
      <c r="H149" s="35">
        <f t="shared" si="31"/>
      </c>
      <c r="I149" s="35">
        <f t="shared" si="32"/>
      </c>
      <c r="J149" s="35">
        <f t="shared" si="33"/>
      </c>
      <c r="K149" s="36">
        <f t="shared" si="34"/>
      </c>
      <c r="L149" s="36">
        <f t="shared" si="35"/>
      </c>
      <c r="M149" s="36">
        <f t="shared" si="36"/>
      </c>
      <c r="N149" s="36">
        <f t="shared" si="37"/>
      </c>
      <c r="O149" s="36">
        <f t="shared" si="38"/>
      </c>
      <c r="P149" s="36" t="str">
        <f t="shared" si="39"/>
        <v> </v>
      </c>
      <c r="Q149" s="36">
        <f t="shared" si="40"/>
      </c>
      <c r="AA149" s="16">
        <f t="shared" si="43"/>
        <v>-1</v>
      </c>
      <c r="AB149" s="13">
        <f t="shared" si="45"/>
        <v>108</v>
      </c>
      <c r="AC149" s="28">
        <f aca="true" t="shared" si="48" ref="AC149:AD164">AC148-1</f>
        <v>-107</v>
      </c>
      <c r="AD149" s="28">
        <f t="shared" si="48"/>
        <v>-107</v>
      </c>
    </row>
    <row r="150" spans="1:30" ht="12.75">
      <c r="A150" s="34">
        <f t="shared" si="47"/>
        <v>-88</v>
      </c>
      <c r="B150" s="79">
        <f t="shared" si="25"/>
        <v>-2235.2</v>
      </c>
      <c r="C150" s="80">
        <f t="shared" si="26"/>
      </c>
      <c r="D150" s="34">
        <f t="shared" si="27"/>
      </c>
      <c r="E150" s="80">
        <f t="shared" si="28"/>
      </c>
      <c r="F150" s="34">
        <f t="shared" si="29"/>
      </c>
      <c r="G150" s="36">
        <f t="shared" si="30"/>
      </c>
      <c r="H150" s="35">
        <f t="shared" si="31"/>
      </c>
      <c r="I150" s="35">
        <f t="shared" si="32"/>
      </c>
      <c r="J150" s="35">
        <f t="shared" si="33"/>
      </c>
      <c r="K150" s="36">
        <f t="shared" si="34"/>
      </c>
      <c r="L150" s="36">
        <f t="shared" si="35"/>
      </c>
      <c r="M150" s="36">
        <f t="shared" si="36"/>
      </c>
      <c r="N150" s="36">
        <f t="shared" si="37"/>
      </c>
      <c r="O150" s="36">
        <f t="shared" si="38"/>
      </c>
      <c r="P150" s="36" t="str">
        <f t="shared" si="39"/>
        <v> </v>
      </c>
      <c r="Q150" s="36">
        <f t="shared" si="40"/>
      </c>
      <c r="AA150" s="16">
        <f t="shared" si="43"/>
        <v>-1</v>
      </c>
      <c r="AB150" s="13">
        <f t="shared" si="45"/>
        <v>109</v>
      </c>
      <c r="AC150" s="28">
        <f t="shared" si="48"/>
        <v>-108</v>
      </c>
      <c r="AD150" s="28">
        <f t="shared" si="48"/>
        <v>-108</v>
      </c>
    </row>
    <row r="151" spans="1:30" ht="12.75">
      <c r="A151" s="34">
        <f t="shared" si="47"/>
        <v>-89</v>
      </c>
      <c r="B151" s="79">
        <f t="shared" si="25"/>
        <v>-2260.6</v>
      </c>
      <c r="C151" s="80">
        <f t="shared" si="26"/>
      </c>
      <c r="D151" s="34">
        <f t="shared" si="27"/>
      </c>
      <c r="E151" s="80">
        <f t="shared" si="28"/>
      </c>
      <c r="F151" s="34">
        <f t="shared" si="29"/>
      </c>
      <c r="G151" s="36">
        <f t="shared" si="30"/>
      </c>
      <c r="H151" s="35">
        <f t="shared" si="31"/>
      </c>
      <c r="I151" s="35">
        <f t="shared" si="32"/>
      </c>
      <c r="J151" s="35">
        <f t="shared" si="33"/>
      </c>
      <c r="K151" s="36">
        <f t="shared" si="34"/>
      </c>
      <c r="L151" s="36">
        <f t="shared" si="35"/>
      </c>
      <c r="M151" s="36">
        <f t="shared" si="36"/>
      </c>
      <c r="N151" s="36">
        <f t="shared" si="37"/>
      </c>
      <c r="O151" s="36">
        <f t="shared" si="38"/>
      </c>
      <c r="P151" s="36" t="str">
        <f t="shared" si="39"/>
        <v> </v>
      </c>
      <c r="Q151" s="36">
        <f t="shared" si="40"/>
      </c>
      <c r="AA151" s="16">
        <f t="shared" si="43"/>
        <v>-1</v>
      </c>
      <c r="AB151" s="13">
        <f t="shared" si="45"/>
        <v>110</v>
      </c>
      <c r="AC151" s="28">
        <f t="shared" si="48"/>
        <v>-109</v>
      </c>
      <c r="AD151" s="28">
        <f t="shared" si="48"/>
        <v>-109</v>
      </c>
    </row>
    <row r="152" spans="1:30" ht="12.75">
      <c r="A152" s="34">
        <f t="shared" si="47"/>
        <v>-90</v>
      </c>
      <c r="B152" s="79">
        <f t="shared" si="25"/>
        <v>-2286</v>
      </c>
      <c r="C152" s="80">
        <f t="shared" si="26"/>
      </c>
      <c r="D152" s="34">
        <f t="shared" si="27"/>
      </c>
      <c r="E152" s="80">
        <f t="shared" si="28"/>
      </c>
      <c r="F152" s="34">
        <f t="shared" si="29"/>
      </c>
      <c r="G152" s="36">
        <f t="shared" si="30"/>
      </c>
      <c r="H152" s="35">
        <f t="shared" si="31"/>
      </c>
      <c r="I152" s="35">
        <f t="shared" si="32"/>
      </c>
      <c r="J152" s="35">
        <f t="shared" si="33"/>
      </c>
      <c r="K152" s="36">
        <f t="shared" si="34"/>
      </c>
      <c r="L152" s="36">
        <f t="shared" si="35"/>
      </c>
      <c r="M152" s="36">
        <f t="shared" si="36"/>
      </c>
      <c r="N152" s="36">
        <f t="shared" si="37"/>
      </c>
      <c r="O152" s="36">
        <f t="shared" si="38"/>
      </c>
      <c r="P152" s="36" t="str">
        <f t="shared" si="39"/>
        <v> </v>
      </c>
      <c r="Q152" s="36">
        <f t="shared" si="40"/>
      </c>
      <c r="AA152" s="16">
        <f t="shared" si="43"/>
        <v>-1</v>
      </c>
      <c r="AB152" s="13">
        <f t="shared" si="45"/>
        <v>111</v>
      </c>
      <c r="AC152" s="28">
        <f t="shared" si="48"/>
        <v>-110</v>
      </c>
      <c r="AD152" s="28">
        <f t="shared" si="48"/>
        <v>-110</v>
      </c>
    </row>
    <row r="153" spans="1:30" ht="12.75">
      <c r="A153" s="34">
        <f t="shared" si="47"/>
        <v>-91</v>
      </c>
      <c r="B153" s="79">
        <f t="shared" si="25"/>
        <v>-2311.4</v>
      </c>
      <c r="C153" s="80">
        <f t="shared" si="26"/>
      </c>
      <c r="D153" s="34">
        <f t="shared" si="27"/>
      </c>
      <c r="E153" s="80">
        <f t="shared" si="28"/>
      </c>
      <c r="F153" s="34">
        <f t="shared" si="29"/>
      </c>
      <c r="G153" s="36">
        <f t="shared" si="30"/>
      </c>
      <c r="H153" s="35">
        <f t="shared" si="31"/>
      </c>
      <c r="I153" s="35">
        <f t="shared" si="32"/>
      </c>
      <c r="J153" s="35">
        <f t="shared" si="33"/>
      </c>
      <c r="K153" s="36">
        <f t="shared" si="34"/>
      </c>
      <c r="L153" s="36">
        <f t="shared" si="35"/>
      </c>
      <c r="M153" s="36">
        <f t="shared" si="36"/>
      </c>
      <c r="N153" s="36">
        <f t="shared" si="37"/>
      </c>
      <c r="O153" s="36">
        <f t="shared" si="38"/>
      </c>
      <c r="P153" s="36" t="str">
        <f t="shared" si="39"/>
        <v> </v>
      </c>
      <c r="Q153" s="36">
        <f t="shared" si="40"/>
      </c>
      <c r="AA153" s="16">
        <f t="shared" si="43"/>
        <v>-1</v>
      </c>
      <c r="AB153" s="13">
        <f t="shared" si="45"/>
        <v>112</v>
      </c>
      <c r="AC153" s="28">
        <f t="shared" si="48"/>
        <v>-111</v>
      </c>
      <c r="AD153" s="28">
        <f t="shared" si="48"/>
        <v>-111</v>
      </c>
    </row>
    <row r="154" spans="1:30" ht="12.75">
      <c r="A154" s="34">
        <f t="shared" si="47"/>
        <v>-92</v>
      </c>
      <c r="B154" s="79">
        <f t="shared" si="25"/>
        <v>-2336.7999999999997</v>
      </c>
      <c r="C154" s="80">
        <f t="shared" si="26"/>
      </c>
      <c r="D154" s="34">
        <f t="shared" si="27"/>
      </c>
      <c r="E154" s="80">
        <f t="shared" si="28"/>
      </c>
      <c r="F154" s="34">
        <f t="shared" si="29"/>
      </c>
      <c r="G154" s="36">
        <f t="shared" si="30"/>
      </c>
      <c r="H154" s="35">
        <f t="shared" si="31"/>
      </c>
      <c r="I154" s="35">
        <f t="shared" si="32"/>
      </c>
      <c r="J154" s="35">
        <f t="shared" si="33"/>
      </c>
      <c r="K154" s="36">
        <f t="shared" si="34"/>
      </c>
      <c r="L154" s="36">
        <f t="shared" si="35"/>
      </c>
      <c r="M154" s="36">
        <f t="shared" si="36"/>
      </c>
      <c r="N154" s="36">
        <f t="shared" si="37"/>
      </c>
      <c r="O154" s="36">
        <f t="shared" si="38"/>
      </c>
      <c r="P154" s="36" t="str">
        <f t="shared" si="39"/>
        <v> </v>
      </c>
      <c r="Q154" s="36">
        <f t="shared" si="40"/>
      </c>
      <c r="AA154" s="16">
        <f t="shared" si="43"/>
        <v>-1</v>
      </c>
      <c r="AB154" s="13">
        <f t="shared" si="45"/>
        <v>113</v>
      </c>
      <c r="AC154" s="28">
        <f t="shared" si="48"/>
        <v>-112</v>
      </c>
      <c r="AD154" s="28">
        <f t="shared" si="48"/>
        <v>-112</v>
      </c>
    </row>
    <row r="155" spans="1:30" ht="12.75">
      <c r="A155" s="34">
        <f t="shared" si="47"/>
        <v>-93</v>
      </c>
      <c r="B155" s="79">
        <f t="shared" si="25"/>
        <v>-2362.2</v>
      </c>
      <c r="C155" s="80">
        <f t="shared" si="26"/>
      </c>
      <c r="D155" s="34">
        <f t="shared" si="27"/>
      </c>
      <c r="E155" s="80">
        <f t="shared" si="28"/>
      </c>
      <c r="F155" s="34">
        <f t="shared" si="29"/>
      </c>
      <c r="G155" s="36">
        <f t="shared" si="30"/>
      </c>
      <c r="H155" s="35">
        <f t="shared" si="31"/>
      </c>
      <c r="I155" s="35">
        <f t="shared" si="32"/>
      </c>
      <c r="J155" s="35">
        <f t="shared" si="33"/>
      </c>
      <c r="K155" s="36">
        <f t="shared" si="34"/>
      </c>
      <c r="L155" s="36">
        <f t="shared" si="35"/>
      </c>
      <c r="M155" s="36">
        <f t="shared" si="36"/>
      </c>
      <c r="N155" s="36">
        <f t="shared" si="37"/>
      </c>
      <c r="O155" s="36">
        <f t="shared" si="38"/>
      </c>
      <c r="P155" s="36" t="str">
        <f t="shared" si="39"/>
        <v> </v>
      </c>
      <c r="Q155" s="36">
        <f t="shared" si="40"/>
      </c>
      <c r="AA155" s="16">
        <f t="shared" si="43"/>
        <v>-1</v>
      </c>
      <c r="AB155" s="13">
        <f t="shared" si="45"/>
        <v>114</v>
      </c>
      <c r="AC155" s="28">
        <f t="shared" si="48"/>
        <v>-113</v>
      </c>
      <c r="AD155" s="28">
        <f t="shared" si="48"/>
        <v>-113</v>
      </c>
    </row>
    <row r="156" spans="1:30" ht="12.75">
      <c r="A156" s="34">
        <f t="shared" si="47"/>
        <v>-94</v>
      </c>
      <c r="B156" s="79">
        <f t="shared" si="25"/>
        <v>-2387.6</v>
      </c>
      <c r="C156" s="80">
        <f t="shared" si="26"/>
      </c>
      <c r="D156" s="34">
        <f t="shared" si="27"/>
      </c>
      <c r="E156" s="80">
        <f t="shared" si="28"/>
      </c>
      <c r="F156" s="34">
        <f t="shared" si="29"/>
      </c>
      <c r="G156" s="36">
        <f t="shared" si="30"/>
      </c>
      <c r="H156" s="35">
        <f t="shared" si="31"/>
      </c>
      <c r="I156" s="35">
        <f t="shared" si="32"/>
      </c>
      <c r="J156" s="35">
        <f t="shared" si="33"/>
      </c>
      <c r="K156" s="36">
        <f t="shared" si="34"/>
      </c>
      <c r="L156" s="36">
        <f t="shared" si="35"/>
      </c>
      <c r="M156" s="36">
        <f t="shared" si="36"/>
      </c>
      <c r="N156" s="36">
        <f t="shared" si="37"/>
      </c>
      <c r="O156" s="36">
        <f t="shared" si="38"/>
      </c>
      <c r="P156" s="36" t="str">
        <f t="shared" si="39"/>
        <v> </v>
      </c>
      <c r="Q156" s="36">
        <f t="shared" si="40"/>
      </c>
      <c r="AA156" s="16">
        <f t="shared" si="43"/>
        <v>-1</v>
      </c>
      <c r="AB156" s="13">
        <f t="shared" si="45"/>
        <v>115</v>
      </c>
      <c r="AC156" s="28">
        <f t="shared" si="48"/>
        <v>-114</v>
      </c>
      <c r="AD156" s="28">
        <f t="shared" si="48"/>
        <v>-114</v>
      </c>
    </row>
    <row r="157" spans="1:30" ht="12.75">
      <c r="A157" s="34">
        <f t="shared" si="47"/>
        <v>-95</v>
      </c>
      <c r="B157" s="79">
        <f aca="true" t="shared" si="49" ref="B157:B220">A157*25.4</f>
        <v>-2413</v>
      </c>
      <c r="C157" s="80">
        <f aca="true" t="shared" si="50" ref="C157:C220">IF(A157&lt;=0,"",D157*0.0283168)</f>
      </c>
      <c r="D157" s="34">
        <f aca="true" t="shared" si="51" ref="D157:D220">IF(A157&lt;=0,"",IF(AA164&gt;=1,LOOKUP(AA164,AG$35:AG$61,AF$35:AF$61),0))</f>
      </c>
      <c r="E157" s="80">
        <f aca="true" t="shared" si="52" ref="E157:E220">IF(A157&lt;=0,"",F157*0.0283168)</f>
      </c>
      <c r="F157" s="34">
        <f aca="true" t="shared" si="53" ref="F157:F220">IF(A157&lt;=0,"",IF(AA164&gt;=10,LOOKUP(AA164,AG$50:AG$61,AH$50:AH$61),0))</f>
      </c>
      <c r="G157" s="36">
        <f aca="true" t="shared" si="54" ref="G157:G220">IF(A157&lt;=0,"",H157*0.0283168)</f>
      </c>
      <c r="H157" s="35">
        <f aca="true" t="shared" si="55" ref="H157:H220">IF(A157&lt;=0,"",D157*$W$48)</f>
      </c>
      <c r="I157" s="35">
        <f aca="true" t="shared" si="56" ref="I157:I220">IF(A157&lt;=0,"",J157*0.0283168)</f>
      </c>
      <c r="J157" s="35">
        <f aca="true" t="shared" si="57" ref="J157:J220">IF(A157&lt;=0,"",F157*$W$49)</f>
      </c>
      <c r="K157" s="36">
        <f aca="true" t="shared" si="58" ref="K157:K220">IF(A157&lt;=0,"",L157*0.0283168)</f>
      </c>
      <c r="L157" s="36">
        <f aca="true" t="shared" si="59" ref="L157:L220">IF(A157&lt;=0,"",IF(D157=0.0001,((W$37*0.5/12)-H157)*X$56,((W$37*1/12)-H157)*X$56))</f>
      </c>
      <c r="M157" s="36">
        <f aca="true" t="shared" si="60" ref="M157:M220">IF(A157&lt;=0,"",N157*0.0283168)</f>
      </c>
      <c r="N157" s="36">
        <f aca="true" t="shared" si="61" ref="N157:N220">IF(A157&lt;=0,"",H157+L157+J157)</f>
      </c>
      <c r="O157" s="36">
        <f aca="true" t="shared" si="62" ref="O157:O220">IF(A157&lt;=0,"",P157*0.0283168)</f>
      </c>
      <c r="P157" s="36" t="str">
        <f aca="true" t="shared" si="63" ref="P157:P220">IF(A157&lt;=0," ",IF(A157=1,L157,N157+P158))</f>
        <v> </v>
      </c>
      <c r="Q157" s="36">
        <f aca="true" t="shared" si="64" ref="Q157:Q220">IF(A157&lt;=0,"",I$23+B157/1000)</f>
      </c>
      <c r="AA157" s="16">
        <f t="shared" si="43"/>
        <v>-1</v>
      </c>
      <c r="AB157" s="13">
        <f t="shared" si="45"/>
        <v>116</v>
      </c>
      <c r="AC157" s="28">
        <f t="shared" si="48"/>
        <v>-115</v>
      </c>
      <c r="AD157" s="28">
        <f t="shared" si="48"/>
        <v>-115</v>
      </c>
    </row>
    <row r="158" spans="1:30" ht="12.75">
      <c r="A158" s="34">
        <f t="shared" si="47"/>
        <v>-96</v>
      </c>
      <c r="B158" s="79">
        <f t="shared" si="49"/>
        <v>-2438.3999999999996</v>
      </c>
      <c r="C158" s="80">
        <f t="shared" si="50"/>
      </c>
      <c r="D158" s="34">
        <f t="shared" si="51"/>
      </c>
      <c r="E158" s="80">
        <f t="shared" si="52"/>
      </c>
      <c r="F158" s="34">
        <f t="shared" si="53"/>
      </c>
      <c r="G158" s="36">
        <f t="shared" si="54"/>
      </c>
      <c r="H158" s="35">
        <f t="shared" si="55"/>
      </c>
      <c r="I158" s="35">
        <f t="shared" si="56"/>
      </c>
      <c r="J158" s="35">
        <f t="shared" si="57"/>
      </c>
      <c r="K158" s="36">
        <f t="shared" si="58"/>
      </c>
      <c r="L158" s="36">
        <f t="shared" si="59"/>
      </c>
      <c r="M158" s="36">
        <f t="shared" si="60"/>
      </c>
      <c r="N158" s="36">
        <f t="shared" si="61"/>
      </c>
      <c r="O158" s="36">
        <f t="shared" si="62"/>
      </c>
      <c r="P158" s="36" t="str">
        <f t="shared" si="63"/>
        <v> </v>
      </c>
      <c r="Q158" s="36">
        <f t="shared" si="64"/>
      </c>
      <c r="AA158" s="16">
        <f t="shared" si="43"/>
        <v>-1</v>
      </c>
      <c r="AB158" s="13">
        <f t="shared" si="45"/>
        <v>117</v>
      </c>
      <c r="AC158" s="28">
        <f t="shared" si="48"/>
        <v>-116</v>
      </c>
      <c r="AD158" s="28">
        <f t="shared" si="48"/>
        <v>-116</v>
      </c>
    </row>
    <row r="159" spans="1:30" ht="12.75">
      <c r="A159" s="34">
        <f t="shared" si="47"/>
        <v>-97</v>
      </c>
      <c r="B159" s="79">
        <f t="shared" si="49"/>
        <v>-2463.7999999999997</v>
      </c>
      <c r="C159" s="80">
        <f t="shared" si="50"/>
      </c>
      <c r="D159" s="34">
        <f t="shared" si="51"/>
      </c>
      <c r="E159" s="80">
        <f t="shared" si="52"/>
      </c>
      <c r="F159" s="34">
        <f t="shared" si="53"/>
      </c>
      <c r="G159" s="36">
        <f t="shared" si="54"/>
      </c>
      <c r="H159" s="35">
        <f t="shared" si="55"/>
      </c>
      <c r="I159" s="35">
        <f t="shared" si="56"/>
      </c>
      <c r="J159" s="35">
        <f t="shared" si="57"/>
      </c>
      <c r="K159" s="36">
        <f t="shared" si="58"/>
      </c>
      <c r="L159" s="36">
        <f t="shared" si="59"/>
      </c>
      <c r="M159" s="36">
        <f t="shared" si="60"/>
      </c>
      <c r="N159" s="36">
        <f t="shared" si="61"/>
      </c>
      <c r="O159" s="36">
        <f t="shared" si="62"/>
      </c>
      <c r="P159" s="36" t="str">
        <f t="shared" si="63"/>
        <v> </v>
      </c>
      <c r="Q159" s="36">
        <f t="shared" si="64"/>
      </c>
      <c r="AA159" s="16">
        <f t="shared" si="43"/>
        <v>-1</v>
      </c>
      <c r="AB159" s="13">
        <f t="shared" si="45"/>
        <v>118</v>
      </c>
      <c r="AC159" s="28">
        <f t="shared" si="48"/>
        <v>-117</v>
      </c>
      <c r="AD159" s="28">
        <f t="shared" si="48"/>
        <v>-117</v>
      </c>
    </row>
    <row r="160" spans="1:30" ht="12.75">
      <c r="A160" s="34">
        <f t="shared" si="47"/>
        <v>-98</v>
      </c>
      <c r="B160" s="79">
        <f t="shared" si="49"/>
        <v>-2489.2</v>
      </c>
      <c r="C160" s="80">
        <f t="shared" si="50"/>
      </c>
      <c r="D160" s="34">
        <f t="shared" si="51"/>
      </c>
      <c r="E160" s="80">
        <f t="shared" si="52"/>
      </c>
      <c r="F160" s="34">
        <f t="shared" si="53"/>
      </c>
      <c r="G160" s="36">
        <f t="shared" si="54"/>
      </c>
      <c r="H160" s="35">
        <f t="shared" si="55"/>
      </c>
      <c r="I160" s="35">
        <f t="shared" si="56"/>
      </c>
      <c r="J160" s="35">
        <f t="shared" si="57"/>
      </c>
      <c r="K160" s="36">
        <f t="shared" si="58"/>
      </c>
      <c r="L160" s="36">
        <f t="shared" si="59"/>
      </c>
      <c r="M160" s="36">
        <f t="shared" si="60"/>
      </c>
      <c r="N160" s="36">
        <f t="shared" si="61"/>
      </c>
      <c r="O160" s="36">
        <f t="shared" si="62"/>
      </c>
      <c r="P160" s="36" t="str">
        <f t="shared" si="63"/>
        <v> </v>
      </c>
      <c r="Q160" s="36">
        <f t="shared" si="64"/>
      </c>
      <c r="AA160" s="16">
        <f t="shared" si="43"/>
        <v>-1</v>
      </c>
      <c r="AB160" s="13">
        <f t="shared" si="45"/>
        <v>119</v>
      </c>
      <c r="AC160" s="28">
        <f t="shared" si="48"/>
        <v>-118</v>
      </c>
      <c r="AD160" s="28">
        <f t="shared" si="48"/>
        <v>-118</v>
      </c>
    </row>
    <row r="161" spans="1:30" ht="12.75">
      <c r="A161" s="34">
        <f t="shared" si="47"/>
        <v>-99</v>
      </c>
      <c r="B161" s="79">
        <f t="shared" si="49"/>
        <v>-2514.6</v>
      </c>
      <c r="C161" s="80">
        <f t="shared" si="50"/>
      </c>
      <c r="D161" s="34">
        <f t="shared" si="51"/>
      </c>
      <c r="E161" s="80">
        <f t="shared" si="52"/>
      </c>
      <c r="F161" s="34">
        <f t="shared" si="53"/>
      </c>
      <c r="G161" s="36">
        <f t="shared" si="54"/>
      </c>
      <c r="H161" s="35">
        <f t="shared" si="55"/>
      </c>
      <c r="I161" s="35">
        <f t="shared" si="56"/>
      </c>
      <c r="J161" s="35">
        <f t="shared" si="57"/>
      </c>
      <c r="K161" s="36">
        <f t="shared" si="58"/>
      </c>
      <c r="L161" s="36">
        <f t="shared" si="59"/>
      </c>
      <c r="M161" s="36">
        <f t="shared" si="60"/>
      </c>
      <c r="N161" s="36">
        <f t="shared" si="61"/>
      </c>
      <c r="O161" s="36">
        <f t="shared" si="62"/>
      </c>
      <c r="P161" s="36" t="str">
        <f t="shared" si="63"/>
        <v> </v>
      </c>
      <c r="Q161" s="36">
        <f t="shared" si="64"/>
      </c>
      <c r="AA161" s="16">
        <f t="shared" si="43"/>
        <v>-1</v>
      </c>
      <c r="AB161" s="13">
        <f t="shared" si="45"/>
        <v>120</v>
      </c>
      <c r="AC161" s="28">
        <f t="shared" si="48"/>
        <v>-119</v>
      </c>
      <c r="AD161" s="28">
        <f t="shared" si="48"/>
        <v>-119</v>
      </c>
    </row>
    <row r="162" spans="1:30" ht="12.75">
      <c r="A162" s="34">
        <f t="shared" si="47"/>
        <v>-100</v>
      </c>
      <c r="B162" s="79">
        <f t="shared" si="49"/>
        <v>-2540</v>
      </c>
      <c r="C162" s="80">
        <f t="shared" si="50"/>
      </c>
      <c r="D162" s="34">
        <f t="shared" si="51"/>
      </c>
      <c r="E162" s="80">
        <f t="shared" si="52"/>
      </c>
      <c r="F162" s="34">
        <f t="shared" si="53"/>
      </c>
      <c r="G162" s="36">
        <f t="shared" si="54"/>
      </c>
      <c r="H162" s="35">
        <f t="shared" si="55"/>
      </c>
      <c r="I162" s="35">
        <f t="shared" si="56"/>
      </c>
      <c r="J162" s="35">
        <f t="shared" si="57"/>
      </c>
      <c r="K162" s="36">
        <f t="shared" si="58"/>
      </c>
      <c r="L162" s="36">
        <f t="shared" si="59"/>
      </c>
      <c r="M162" s="36">
        <f t="shared" si="60"/>
      </c>
      <c r="N162" s="36">
        <f t="shared" si="61"/>
      </c>
      <c r="O162" s="36">
        <f t="shared" si="62"/>
      </c>
      <c r="P162" s="36" t="str">
        <f t="shared" si="63"/>
        <v> </v>
      </c>
      <c r="Q162" s="36">
        <f t="shared" si="64"/>
      </c>
      <c r="AA162" s="16">
        <f t="shared" si="43"/>
        <v>-1</v>
      </c>
      <c r="AB162" s="13">
        <f t="shared" si="45"/>
        <v>121</v>
      </c>
      <c r="AC162" s="28">
        <f t="shared" si="48"/>
        <v>-120</v>
      </c>
      <c r="AD162" s="28">
        <f t="shared" si="48"/>
        <v>-120</v>
      </c>
    </row>
    <row r="163" spans="1:30" ht="12.75">
      <c r="A163" s="34">
        <f t="shared" si="47"/>
        <v>-101</v>
      </c>
      <c r="B163" s="79">
        <f t="shared" si="49"/>
        <v>-2565.3999999999996</v>
      </c>
      <c r="C163" s="80">
        <f t="shared" si="50"/>
      </c>
      <c r="D163" s="34">
        <f t="shared" si="51"/>
      </c>
      <c r="E163" s="80">
        <f t="shared" si="52"/>
      </c>
      <c r="F163" s="34">
        <f t="shared" si="53"/>
      </c>
      <c r="G163" s="36">
        <f t="shared" si="54"/>
      </c>
      <c r="H163" s="35">
        <f t="shared" si="55"/>
      </c>
      <c r="I163" s="35">
        <f t="shared" si="56"/>
      </c>
      <c r="J163" s="35">
        <f t="shared" si="57"/>
      </c>
      <c r="K163" s="36">
        <f t="shared" si="58"/>
      </c>
      <c r="L163" s="36">
        <f t="shared" si="59"/>
      </c>
      <c r="M163" s="36">
        <f t="shared" si="60"/>
      </c>
      <c r="N163" s="36">
        <f t="shared" si="61"/>
      </c>
      <c r="O163" s="36">
        <f t="shared" si="62"/>
      </c>
      <c r="P163" s="36" t="str">
        <f t="shared" si="63"/>
        <v> </v>
      </c>
      <c r="Q163" s="36">
        <f t="shared" si="64"/>
      </c>
      <c r="AA163" s="16">
        <f t="shared" si="43"/>
        <v>-1</v>
      </c>
      <c r="AB163" s="13">
        <f t="shared" si="45"/>
        <v>122</v>
      </c>
      <c r="AC163" s="28">
        <f t="shared" si="48"/>
        <v>-121</v>
      </c>
      <c r="AD163" s="28">
        <f t="shared" si="48"/>
        <v>-121</v>
      </c>
    </row>
    <row r="164" spans="1:30" ht="12.75">
      <c r="A164" s="34">
        <f t="shared" si="47"/>
        <v>-102</v>
      </c>
      <c r="B164" s="79">
        <f t="shared" si="49"/>
        <v>-2590.7999999999997</v>
      </c>
      <c r="C164" s="80">
        <f t="shared" si="50"/>
      </c>
      <c r="D164" s="34">
        <f t="shared" si="51"/>
      </c>
      <c r="E164" s="80">
        <f t="shared" si="52"/>
      </c>
      <c r="F164" s="34">
        <f t="shared" si="53"/>
      </c>
      <c r="G164" s="36">
        <f t="shared" si="54"/>
      </c>
      <c r="H164" s="35">
        <f t="shared" si="55"/>
      </c>
      <c r="I164" s="35">
        <f t="shared" si="56"/>
      </c>
      <c r="J164" s="35">
        <f t="shared" si="57"/>
      </c>
      <c r="K164" s="36">
        <f t="shared" si="58"/>
      </c>
      <c r="L164" s="36">
        <f t="shared" si="59"/>
      </c>
      <c r="M164" s="36">
        <f t="shared" si="60"/>
      </c>
      <c r="N164" s="36">
        <f t="shared" si="61"/>
      </c>
      <c r="O164" s="36">
        <f t="shared" si="62"/>
      </c>
      <c r="P164" s="36" t="str">
        <f t="shared" si="63"/>
        <v> </v>
      </c>
      <c r="Q164" s="36">
        <f t="shared" si="64"/>
      </c>
      <c r="AA164" s="16">
        <f t="shared" si="43"/>
        <v>-1</v>
      </c>
      <c r="AB164" s="13">
        <f t="shared" si="45"/>
        <v>123</v>
      </c>
      <c r="AC164" s="28">
        <f t="shared" si="48"/>
        <v>-122</v>
      </c>
      <c r="AD164" s="28">
        <f t="shared" si="48"/>
        <v>-122</v>
      </c>
    </row>
    <row r="165" spans="1:30" ht="12.75">
      <c r="A165" s="34">
        <f t="shared" si="47"/>
        <v>-103</v>
      </c>
      <c r="B165" s="79">
        <f t="shared" si="49"/>
        <v>-2616.2</v>
      </c>
      <c r="C165" s="80">
        <f t="shared" si="50"/>
      </c>
      <c r="D165" s="34">
        <f t="shared" si="51"/>
      </c>
      <c r="E165" s="80">
        <f t="shared" si="52"/>
      </c>
      <c r="F165" s="34">
        <f t="shared" si="53"/>
      </c>
      <c r="G165" s="36">
        <f t="shared" si="54"/>
      </c>
      <c r="H165" s="35">
        <f t="shared" si="55"/>
      </c>
      <c r="I165" s="35">
        <f t="shared" si="56"/>
      </c>
      <c r="J165" s="35">
        <f t="shared" si="57"/>
      </c>
      <c r="K165" s="36">
        <f t="shared" si="58"/>
      </c>
      <c r="L165" s="36">
        <f t="shared" si="59"/>
      </c>
      <c r="M165" s="36">
        <f t="shared" si="60"/>
      </c>
      <c r="N165" s="36">
        <f t="shared" si="61"/>
      </c>
      <c r="O165" s="36">
        <f t="shared" si="62"/>
      </c>
      <c r="P165" s="36" t="str">
        <f t="shared" si="63"/>
        <v> </v>
      </c>
      <c r="Q165" s="36">
        <f t="shared" si="64"/>
      </c>
      <c r="AA165" s="16">
        <f aca="true" t="shared" si="65" ref="AA165:AA228">IF(AND(AA164&gt;=1,AA164&lt;20),AA164+1,IF(AC165=0,1,IF(AA164=20,AA164+0.5,-1)))</f>
        <v>-1</v>
      </c>
      <c r="AB165" s="13">
        <f t="shared" si="45"/>
        <v>124</v>
      </c>
      <c r="AC165" s="28">
        <f aca="true" t="shared" si="66" ref="AC165:AD170">AC164-1</f>
        <v>-123</v>
      </c>
      <c r="AD165" s="28">
        <f t="shared" si="66"/>
        <v>-123</v>
      </c>
    </row>
    <row r="166" spans="1:30" ht="12.75">
      <c r="A166" s="34">
        <f t="shared" si="47"/>
        <v>-104</v>
      </c>
      <c r="B166" s="79">
        <f t="shared" si="49"/>
        <v>-2641.6</v>
      </c>
      <c r="C166" s="80">
        <f t="shared" si="50"/>
      </c>
      <c r="D166" s="34">
        <f t="shared" si="51"/>
      </c>
      <c r="E166" s="80">
        <f t="shared" si="52"/>
      </c>
      <c r="F166" s="34">
        <f t="shared" si="53"/>
      </c>
      <c r="G166" s="36">
        <f t="shared" si="54"/>
      </c>
      <c r="H166" s="35">
        <f t="shared" si="55"/>
      </c>
      <c r="I166" s="35">
        <f t="shared" si="56"/>
      </c>
      <c r="J166" s="35">
        <f t="shared" si="57"/>
      </c>
      <c r="K166" s="36">
        <f t="shared" si="58"/>
      </c>
      <c r="L166" s="36">
        <f t="shared" si="59"/>
      </c>
      <c r="M166" s="36">
        <f t="shared" si="60"/>
      </c>
      <c r="N166" s="36">
        <f t="shared" si="61"/>
      </c>
      <c r="O166" s="36">
        <f t="shared" si="62"/>
      </c>
      <c r="P166" s="36" t="str">
        <f t="shared" si="63"/>
        <v> </v>
      </c>
      <c r="Q166" s="36">
        <f t="shared" si="64"/>
      </c>
      <c r="AA166" s="16">
        <f t="shared" si="65"/>
        <v>-1</v>
      </c>
      <c r="AB166" s="13">
        <f t="shared" si="45"/>
        <v>125</v>
      </c>
      <c r="AC166" s="28">
        <f t="shared" si="66"/>
        <v>-124</v>
      </c>
      <c r="AD166" s="28">
        <f t="shared" si="66"/>
        <v>-124</v>
      </c>
    </row>
    <row r="167" spans="1:30" ht="12.75">
      <c r="A167" s="34">
        <f t="shared" si="47"/>
        <v>-105</v>
      </c>
      <c r="B167" s="79">
        <f t="shared" si="49"/>
        <v>-2667</v>
      </c>
      <c r="C167" s="80">
        <f t="shared" si="50"/>
      </c>
      <c r="D167" s="34">
        <f t="shared" si="51"/>
      </c>
      <c r="E167" s="80">
        <f t="shared" si="52"/>
      </c>
      <c r="F167" s="34">
        <f t="shared" si="53"/>
      </c>
      <c r="G167" s="36">
        <f t="shared" si="54"/>
      </c>
      <c r="H167" s="35">
        <f t="shared" si="55"/>
      </c>
      <c r="I167" s="35">
        <f t="shared" si="56"/>
      </c>
      <c r="J167" s="35">
        <f t="shared" si="57"/>
      </c>
      <c r="K167" s="36">
        <f t="shared" si="58"/>
      </c>
      <c r="L167" s="36">
        <f t="shared" si="59"/>
      </c>
      <c r="M167" s="36">
        <f t="shared" si="60"/>
      </c>
      <c r="N167" s="36">
        <f t="shared" si="61"/>
      </c>
      <c r="O167" s="36">
        <f t="shared" si="62"/>
      </c>
      <c r="P167" s="36" t="str">
        <f t="shared" si="63"/>
        <v> </v>
      </c>
      <c r="Q167" s="36">
        <f t="shared" si="64"/>
      </c>
      <c r="AA167" s="16">
        <f t="shared" si="65"/>
        <v>-1</v>
      </c>
      <c r="AB167" s="13">
        <f t="shared" si="45"/>
        <v>126</v>
      </c>
      <c r="AC167" s="28">
        <f t="shared" si="66"/>
        <v>-125</v>
      </c>
      <c r="AD167" s="28">
        <f t="shared" si="66"/>
        <v>-125</v>
      </c>
    </row>
    <row r="168" spans="1:30" ht="12.75">
      <c r="A168" s="34">
        <f t="shared" si="47"/>
        <v>-106</v>
      </c>
      <c r="B168" s="79">
        <f t="shared" si="49"/>
        <v>-2692.3999999999996</v>
      </c>
      <c r="C168" s="80">
        <f t="shared" si="50"/>
      </c>
      <c r="D168" s="34">
        <f t="shared" si="51"/>
      </c>
      <c r="E168" s="80">
        <f t="shared" si="52"/>
      </c>
      <c r="F168" s="34">
        <f t="shared" si="53"/>
      </c>
      <c r="G168" s="36">
        <f t="shared" si="54"/>
      </c>
      <c r="H168" s="35">
        <f t="shared" si="55"/>
      </c>
      <c r="I168" s="35">
        <f t="shared" si="56"/>
      </c>
      <c r="J168" s="35">
        <f t="shared" si="57"/>
      </c>
      <c r="K168" s="36">
        <f t="shared" si="58"/>
      </c>
      <c r="L168" s="36">
        <f t="shared" si="59"/>
      </c>
      <c r="M168" s="36">
        <f t="shared" si="60"/>
      </c>
      <c r="N168" s="36">
        <f t="shared" si="61"/>
      </c>
      <c r="O168" s="36">
        <f t="shared" si="62"/>
      </c>
      <c r="P168" s="36" t="str">
        <f t="shared" si="63"/>
        <v> </v>
      </c>
      <c r="Q168" s="36">
        <f t="shared" si="64"/>
      </c>
      <c r="AA168" s="16">
        <f t="shared" si="65"/>
        <v>-1</v>
      </c>
      <c r="AB168" s="13">
        <f t="shared" si="45"/>
        <v>127</v>
      </c>
      <c r="AC168" s="28">
        <f t="shared" si="66"/>
        <v>-126</v>
      </c>
      <c r="AD168" s="28">
        <f t="shared" si="66"/>
        <v>-126</v>
      </c>
    </row>
    <row r="169" spans="1:30" ht="12.75">
      <c r="A169" s="34">
        <f t="shared" si="47"/>
        <v>-107</v>
      </c>
      <c r="B169" s="79">
        <f t="shared" si="49"/>
        <v>-2717.7999999999997</v>
      </c>
      <c r="C169" s="80">
        <f t="shared" si="50"/>
      </c>
      <c r="D169" s="34">
        <f t="shared" si="51"/>
      </c>
      <c r="E169" s="80">
        <f t="shared" si="52"/>
      </c>
      <c r="F169" s="34">
        <f t="shared" si="53"/>
      </c>
      <c r="G169" s="36">
        <f t="shared" si="54"/>
      </c>
      <c r="H169" s="35">
        <f t="shared" si="55"/>
      </c>
      <c r="I169" s="35">
        <f t="shared" si="56"/>
      </c>
      <c r="J169" s="35">
        <f t="shared" si="57"/>
      </c>
      <c r="K169" s="36">
        <f t="shared" si="58"/>
      </c>
      <c r="L169" s="36">
        <f t="shared" si="59"/>
      </c>
      <c r="M169" s="36">
        <f t="shared" si="60"/>
      </c>
      <c r="N169" s="36">
        <f t="shared" si="61"/>
      </c>
      <c r="O169" s="36">
        <f t="shared" si="62"/>
      </c>
      <c r="P169" s="36" t="str">
        <f t="shared" si="63"/>
        <v> </v>
      </c>
      <c r="Q169" s="36">
        <f t="shared" si="64"/>
      </c>
      <c r="AA169" s="16">
        <f t="shared" si="65"/>
        <v>-1</v>
      </c>
      <c r="AB169" s="13">
        <f t="shared" si="45"/>
        <v>128</v>
      </c>
      <c r="AC169" s="28">
        <f t="shared" si="66"/>
        <v>-127</v>
      </c>
      <c r="AD169" s="28">
        <f t="shared" si="66"/>
        <v>-127</v>
      </c>
    </row>
    <row r="170" spans="1:30" ht="12.75">
      <c r="A170" s="34">
        <f t="shared" si="47"/>
        <v>-108</v>
      </c>
      <c r="B170" s="79">
        <f t="shared" si="49"/>
        <v>-2743.2</v>
      </c>
      <c r="C170" s="80">
        <f t="shared" si="50"/>
      </c>
      <c r="D170" s="34">
        <f t="shared" si="51"/>
      </c>
      <c r="E170" s="80">
        <f t="shared" si="52"/>
      </c>
      <c r="F170" s="34">
        <f t="shared" si="53"/>
      </c>
      <c r="G170" s="36">
        <f t="shared" si="54"/>
      </c>
      <c r="H170" s="35">
        <f t="shared" si="55"/>
      </c>
      <c r="I170" s="35">
        <f t="shared" si="56"/>
      </c>
      <c r="J170" s="35">
        <f t="shared" si="57"/>
      </c>
      <c r="K170" s="36">
        <f t="shared" si="58"/>
      </c>
      <c r="L170" s="36">
        <f t="shared" si="59"/>
      </c>
      <c r="M170" s="36">
        <f t="shared" si="60"/>
      </c>
      <c r="N170" s="36">
        <f t="shared" si="61"/>
      </c>
      <c r="O170" s="36">
        <f t="shared" si="62"/>
      </c>
      <c r="P170" s="36" t="str">
        <f t="shared" si="63"/>
        <v> </v>
      </c>
      <c r="Q170" s="36">
        <f t="shared" si="64"/>
      </c>
      <c r="AA170" s="16">
        <f t="shared" si="65"/>
        <v>-1</v>
      </c>
      <c r="AB170" s="13">
        <f t="shared" si="45"/>
        <v>129</v>
      </c>
      <c r="AC170" s="28">
        <f t="shared" si="66"/>
        <v>-128</v>
      </c>
      <c r="AD170" s="28">
        <f t="shared" si="66"/>
        <v>-128</v>
      </c>
    </row>
    <row r="171" spans="1:30" ht="12.75">
      <c r="A171" s="34">
        <f t="shared" si="47"/>
        <v>-109</v>
      </c>
      <c r="B171" s="79">
        <f t="shared" si="49"/>
        <v>-2768.6</v>
      </c>
      <c r="C171" s="80">
        <f t="shared" si="50"/>
      </c>
      <c r="D171" s="34">
        <f t="shared" si="51"/>
      </c>
      <c r="E171" s="80">
        <f t="shared" si="52"/>
      </c>
      <c r="F171" s="34">
        <f t="shared" si="53"/>
      </c>
      <c r="G171" s="36">
        <f t="shared" si="54"/>
      </c>
      <c r="H171" s="35">
        <f t="shared" si="55"/>
      </c>
      <c r="I171" s="35">
        <f t="shared" si="56"/>
      </c>
      <c r="J171" s="35">
        <f t="shared" si="57"/>
      </c>
      <c r="K171" s="36">
        <f t="shared" si="58"/>
      </c>
      <c r="L171" s="36">
        <f t="shared" si="59"/>
      </c>
      <c r="M171" s="36">
        <f t="shared" si="60"/>
      </c>
      <c r="N171" s="36">
        <f t="shared" si="61"/>
      </c>
      <c r="O171" s="36">
        <f t="shared" si="62"/>
      </c>
      <c r="P171" s="36" t="str">
        <f t="shared" si="63"/>
        <v> </v>
      </c>
      <c r="Q171" s="36">
        <f t="shared" si="64"/>
      </c>
      <c r="AA171" s="16">
        <f t="shared" si="65"/>
        <v>-1</v>
      </c>
      <c r="AB171" s="13">
        <f>IF(AB170&gt;=1,AB170+1,IF(AC171=0,1,-1))</f>
        <v>130</v>
      </c>
      <c r="AC171" s="28">
        <f>AC170-1</f>
        <v>-129</v>
      </c>
      <c r="AD171" s="28">
        <f>AD170-1</f>
        <v>-129</v>
      </c>
    </row>
    <row r="172" spans="1:30" ht="12.75">
      <c r="A172" s="34">
        <f t="shared" si="47"/>
        <v>-110</v>
      </c>
      <c r="B172" s="79">
        <f t="shared" si="49"/>
        <v>-2794</v>
      </c>
      <c r="C172" s="80">
        <f t="shared" si="50"/>
      </c>
      <c r="D172" s="34">
        <f t="shared" si="51"/>
      </c>
      <c r="E172" s="80">
        <f t="shared" si="52"/>
      </c>
      <c r="F172" s="34">
        <f t="shared" si="53"/>
      </c>
      <c r="G172" s="36">
        <f t="shared" si="54"/>
      </c>
      <c r="H172" s="35">
        <f t="shared" si="55"/>
      </c>
      <c r="I172" s="35">
        <f t="shared" si="56"/>
      </c>
      <c r="J172" s="35">
        <f t="shared" si="57"/>
      </c>
      <c r="K172" s="36">
        <f t="shared" si="58"/>
      </c>
      <c r="L172" s="36">
        <f t="shared" si="59"/>
      </c>
      <c r="M172" s="36">
        <f t="shared" si="60"/>
      </c>
      <c r="N172" s="36">
        <f t="shared" si="61"/>
      </c>
      <c r="O172" s="36">
        <f t="shared" si="62"/>
      </c>
      <c r="P172" s="36" t="str">
        <f t="shared" si="63"/>
        <v> </v>
      </c>
      <c r="Q172" s="36">
        <f t="shared" si="64"/>
      </c>
      <c r="AA172" s="16">
        <f t="shared" si="65"/>
        <v>-1</v>
      </c>
      <c r="AB172" s="13">
        <f aca="true" t="shared" si="67" ref="AB172:AB235">IF(AB171&gt;=1,AB171+1,IF(AC172=0,1,-1))</f>
        <v>131</v>
      </c>
      <c r="AC172" s="28">
        <f aca="true" t="shared" si="68" ref="AC172:AD187">AC171-1</f>
        <v>-130</v>
      </c>
      <c r="AD172" s="28">
        <f t="shared" si="68"/>
        <v>-130</v>
      </c>
    </row>
    <row r="173" spans="1:30" ht="12.75">
      <c r="A173" s="34">
        <f t="shared" si="47"/>
        <v>-111</v>
      </c>
      <c r="B173" s="79">
        <f t="shared" si="49"/>
        <v>-2819.3999999999996</v>
      </c>
      <c r="C173" s="80">
        <f t="shared" si="50"/>
      </c>
      <c r="D173" s="34">
        <f t="shared" si="51"/>
      </c>
      <c r="E173" s="80">
        <f t="shared" si="52"/>
      </c>
      <c r="F173" s="34">
        <f t="shared" si="53"/>
      </c>
      <c r="G173" s="36">
        <f t="shared" si="54"/>
      </c>
      <c r="H173" s="35">
        <f t="shared" si="55"/>
      </c>
      <c r="I173" s="35">
        <f t="shared" si="56"/>
      </c>
      <c r="J173" s="35">
        <f t="shared" si="57"/>
      </c>
      <c r="K173" s="36">
        <f t="shared" si="58"/>
      </c>
      <c r="L173" s="36">
        <f t="shared" si="59"/>
      </c>
      <c r="M173" s="36">
        <f t="shared" si="60"/>
      </c>
      <c r="N173" s="36">
        <f t="shared" si="61"/>
      </c>
      <c r="O173" s="36">
        <f t="shared" si="62"/>
      </c>
      <c r="P173" s="36" t="str">
        <f t="shared" si="63"/>
        <v> </v>
      </c>
      <c r="Q173" s="36">
        <f t="shared" si="64"/>
      </c>
      <c r="AA173" s="16">
        <f t="shared" si="65"/>
        <v>-1</v>
      </c>
      <c r="AB173" s="13">
        <f t="shared" si="67"/>
        <v>132</v>
      </c>
      <c r="AC173" s="28">
        <f t="shared" si="68"/>
        <v>-131</v>
      </c>
      <c r="AD173" s="28">
        <f t="shared" si="68"/>
        <v>-131</v>
      </c>
    </row>
    <row r="174" spans="1:30" ht="12.75">
      <c r="A174" s="34">
        <f t="shared" si="47"/>
        <v>-112</v>
      </c>
      <c r="B174" s="79">
        <f t="shared" si="49"/>
        <v>-2844.7999999999997</v>
      </c>
      <c r="C174" s="80">
        <f t="shared" si="50"/>
      </c>
      <c r="D174" s="34">
        <f t="shared" si="51"/>
      </c>
      <c r="E174" s="80">
        <f t="shared" si="52"/>
      </c>
      <c r="F174" s="34">
        <f t="shared" si="53"/>
      </c>
      <c r="G174" s="36">
        <f t="shared" si="54"/>
      </c>
      <c r="H174" s="35">
        <f t="shared" si="55"/>
      </c>
      <c r="I174" s="35">
        <f t="shared" si="56"/>
      </c>
      <c r="J174" s="35">
        <f t="shared" si="57"/>
      </c>
      <c r="K174" s="36">
        <f t="shared" si="58"/>
      </c>
      <c r="L174" s="36">
        <f t="shared" si="59"/>
      </c>
      <c r="M174" s="36">
        <f t="shared" si="60"/>
      </c>
      <c r="N174" s="36">
        <f t="shared" si="61"/>
      </c>
      <c r="O174" s="36">
        <f t="shared" si="62"/>
      </c>
      <c r="P174" s="36" t="str">
        <f t="shared" si="63"/>
        <v> </v>
      </c>
      <c r="Q174" s="36">
        <f t="shared" si="64"/>
      </c>
      <c r="AA174" s="16">
        <f t="shared" si="65"/>
        <v>-1</v>
      </c>
      <c r="AB174" s="13">
        <f t="shared" si="67"/>
        <v>133</v>
      </c>
      <c r="AC174" s="28">
        <f t="shared" si="68"/>
        <v>-132</v>
      </c>
      <c r="AD174" s="28">
        <f t="shared" si="68"/>
        <v>-132</v>
      </c>
    </row>
    <row r="175" spans="1:30" ht="12.75">
      <c r="A175" s="34">
        <f t="shared" si="47"/>
        <v>-113</v>
      </c>
      <c r="B175" s="79">
        <f t="shared" si="49"/>
        <v>-2870.2</v>
      </c>
      <c r="C175" s="80">
        <f t="shared" si="50"/>
      </c>
      <c r="D175" s="34">
        <f t="shared" si="51"/>
      </c>
      <c r="E175" s="80">
        <f t="shared" si="52"/>
      </c>
      <c r="F175" s="34">
        <f t="shared" si="53"/>
      </c>
      <c r="G175" s="36">
        <f t="shared" si="54"/>
      </c>
      <c r="H175" s="35">
        <f t="shared" si="55"/>
      </c>
      <c r="I175" s="35">
        <f t="shared" si="56"/>
      </c>
      <c r="J175" s="35">
        <f t="shared" si="57"/>
      </c>
      <c r="K175" s="36">
        <f t="shared" si="58"/>
      </c>
      <c r="L175" s="36">
        <f t="shared" si="59"/>
      </c>
      <c r="M175" s="36">
        <f t="shared" si="60"/>
      </c>
      <c r="N175" s="36">
        <f t="shared" si="61"/>
      </c>
      <c r="O175" s="36">
        <f t="shared" si="62"/>
      </c>
      <c r="P175" s="36" t="str">
        <f t="shared" si="63"/>
        <v> </v>
      </c>
      <c r="Q175" s="36">
        <f t="shared" si="64"/>
      </c>
      <c r="AA175" s="16">
        <f t="shared" si="65"/>
        <v>-1</v>
      </c>
      <c r="AB175" s="13">
        <f t="shared" si="67"/>
        <v>134</v>
      </c>
      <c r="AC175" s="28">
        <f t="shared" si="68"/>
        <v>-133</v>
      </c>
      <c r="AD175" s="28">
        <f t="shared" si="68"/>
        <v>-133</v>
      </c>
    </row>
    <row r="176" spans="1:30" ht="12.75">
      <c r="A176" s="34">
        <f t="shared" si="47"/>
        <v>-114</v>
      </c>
      <c r="B176" s="79">
        <f t="shared" si="49"/>
        <v>-2895.6</v>
      </c>
      <c r="C176" s="80">
        <f t="shared" si="50"/>
      </c>
      <c r="D176" s="34">
        <f t="shared" si="51"/>
      </c>
      <c r="E176" s="80">
        <f t="shared" si="52"/>
      </c>
      <c r="F176" s="34">
        <f t="shared" si="53"/>
      </c>
      <c r="G176" s="36">
        <f t="shared" si="54"/>
      </c>
      <c r="H176" s="35">
        <f t="shared" si="55"/>
      </c>
      <c r="I176" s="35">
        <f t="shared" si="56"/>
      </c>
      <c r="J176" s="35">
        <f t="shared" si="57"/>
      </c>
      <c r="K176" s="36">
        <f t="shared" si="58"/>
      </c>
      <c r="L176" s="36">
        <f t="shared" si="59"/>
      </c>
      <c r="M176" s="36">
        <f t="shared" si="60"/>
      </c>
      <c r="N176" s="36">
        <f t="shared" si="61"/>
      </c>
      <c r="O176" s="36">
        <f t="shared" si="62"/>
      </c>
      <c r="P176" s="36" t="str">
        <f t="shared" si="63"/>
        <v> </v>
      </c>
      <c r="Q176" s="36">
        <f t="shared" si="64"/>
      </c>
      <c r="AA176" s="16">
        <f t="shared" si="65"/>
        <v>-1</v>
      </c>
      <c r="AB176" s="13">
        <f t="shared" si="67"/>
        <v>135</v>
      </c>
      <c r="AC176" s="28">
        <f t="shared" si="68"/>
        <v>-134</v>
      </c>
      <c r="AD176" s="28">
        <f t="shared" si="68"/>
        <v>-134</v>
      </c>
    </row>
    <row r="177" spans="1:30" ht="12.75">
      <c r="A177" s="34">
        <f t="shared" si="47"/>
        <v>-115</v>
      </c>
      <c r="B177" s="79">
        <f t="shared" si="49"/>
        <v>-2921</v>
      </c>
      <c r="C177" s="80">
        <f t="shared" si="50"/>
      </c>
      <c r="D177" s="34">
        <f t="shared" si="51"/>
      </c>
      <c r="E177" s="80">
        <f t="shared" si="52"/>
      </c>
      <c r="F177" s="34">
        <f t="shared" si="53"/>
      </c>
      <c r="G177" s="36">
        <f t="shared" si="54"/>
      </c>
      <c r="H177" s="35">
        <f t="shared" si="55"/>
      </c>
      <c r="I177" s="35">
        <f t="shared" si="56"/>
      </c>
      <c r="J177" s="35">
        <f t="shared" si="57"/>
      </c>
      <c r="K177" s="36">
        <f t="shared" si="58"/>
      </c>
      <c r="L177" s="36">
        <f t="shared" si="59"/>
      </c>
      <c r="M177" s="36">
        <f t="shared" si="60"/>
      </c>
      <c r="N177" s="36">
        <f t="shared" si="61"/>
      </c>
      <c r="O177" s="36">
        <f t="shared" si="62"/>
      </c>
      <c r="P177" s="36" t="str">
        <f t="shared" si="63"/>
        <v> </v>
      </c>
      <c r="Q177" s="36">
        <f t="shared" si="64"/>
      </c>
      <c r="AA177" s="16">
        <f t="shared" si="65"/>
        <v>-1</v>
      </c>
      <c r="AB177" s="13">
        <f t="shared" si="67"/>
        <v>136</v>
      </c>
      <c r="AC177" s="28">
        <f t="shared" si="68"/>
        <v>-135</v>
      </c>
      <c r="AD177" s="28">
        <f t="shared" si="68"/>
        <v>-135</v>
      </c>
    </row>
    <row r="178" spans="1:30" ht="12.75">
      <c r="A178" s="34">
        <f t="shared" si="47"/>
        <v>-116</v>
      </c>
      <c r="B178" s="79">
        <f t="shared" si="49"/>
        <v>-2946.3999999999996</v>
      </c>
      <c r="C178" s="80">
        <f t="shared" si="50"/>
      </c>
      <c r="D178" s="34">
        <f t="shared" si="51"/>
      </c>
      <c r="E178" s="80">
        <f t="shared" si="52"/>
      </c>
      <c r="F178" s="34">
        <f t="shared" si="53"/>
      </c>
      <c r="G178" s="36">
        <f t="shared" si="54"/>
      </c>
      <c r="H178" s="35">
        <f t="shared" si="55"/>
      </c>
      <c r="I178" s="35">
        <f t="shared" si="56"/>
      </c>
      <c r="J178" s="35">
        <f t="shared" si="57"/>
      </c>
      <c r="K178" s="36">
        <f t="shared" si="58"/>
      </c>
      <c r="L178" s="36">
        <f t="shared" si="59"/>
      </c>
      <c r="M178" s="36">
        <f t="shared" si="60"/>
      </c>
      <c r="N178" s="36">
        <f t="shared" si="61"/>
      </c>
      <c r="O178" s="36">
        <f t="shared" si="62"/>
      </c>
      <c r="P178" s="36" t="str">
        <f t="shared" si="63"/>
        <v> </v>
      </c>
      <c r="Q178" s="36">
        <f t="shared" si="64"/>
      </c>
      <c r="AA178" s="16">
        <f t="shared" si="65"/>
        <v>-1</v>
      </c>
      <c r="AB178" s="13">
        <f t="shared" si="67"/>
        <v>137</v>
      </c>
      <c r="AC178" s="28">
        <f t="shared" si="68"/>
        <v>-136</v>
      </c>
      <c r="AD178" s="28">
        <f t="shared" si="68"/>
        <v>-136</v>
      </c>
    </row>
    <row r="179" spans="1:30" ht="12.75">
      <c r="A179" s="34">
        <f t="shared" si="47"/>
        <v>-117</v>
      </c>
      <c r="B179" s="79">
        <f t="shared" si="49"/>
        <v>-2971.7999999999997</v>
      </c>
      <c r="C179" s="80">
        <f t="shared" si="50"/>
      </c>
      <c r="D179" s="34">
        <f t="shared" si="51"/>
      </c>
      <c r="E179" s="80">
        <f t="shared" si="52"/>
      </c>
      <c r="F179" s="34">
        <f t="shared" si="53"/>
      </c>
      <c r="G179" s="36">
        <f t="shared" si="54"/>
      </c>
      <c r="H179" s="35">
        <f t="shared" si="55"/>
      </c>
      <c r="I179" s="35">
        <f t="shared" si="56"/>
      </c>
      <c r="J179" s="35">
        <f t="shared" si="57"/>
      </c>
      <c r="K179" s="36">
        <f t="shared" si="58"/>
      </c>
      <c r="L179" s="36">
        <f t="shared" si="59"/>
      </c>
      <c r="M179" s="36">
        <f t="shared" si="60"/>
      </c>
      <c r="N179" s="36">
        <f t="shared" si="61"/>
      </c>
      <c r="O179" s="36">
        <f t="shared" si="62"/>
      </c>
      <c r="P179" s="36" t="str">
        <f t="shared" si="63"/>
        <v> </v>
      </c>
      <c r="Q179" s="36">
        <f t="shared" si="64"/>
      </c>
      <c r="AA179" s="16">
        <f t="shared" si="65"/>
        <v>-1</v>
      </c>
      <c r="AB179" s="13">
        <f t="shared" si="67"/>
        <v>138</v>
      </c>
      <c r="AC179" s="28">
        <f t="shared" si="68"/>
        <v>-137</v>
      </c>
      <c r="AD179" s="28">
        <f t="shared" si="68"/>
        <v>-137</v>
      </c>
    </row>
    <row r="180" spans="1:30" ht="12.75">
      <c r="A180" s="34">
        <f t="shared" si="47"/>
        <v>-118</v>
      </c>
      <c r="B180" s="79">
        <f t="shared" si="49"/>
        <v>-2997.2</v>
      </c>
      <c r="C180" s="80">
        <f t="shared" si="50"/>
      </c>
      <c r="D180" s="34">
        <f t="shared" si="51"/>
      </c>
      <c r="E180" s="80">
        <f t="shared" si="52"/>
      </c>
      <c r="F180" s="34">
        <f t="shared" si="53"/>
      </c>
      <c r="G180" s="36">
        <f t="shared" si="54"/>
      </c>
      <c r="H180" s="35">
        <f t="shared" si="55"/>
      </c>
      <c r="I180" s="35">
        <f t="shared" si="56"/>
      </c>
      <c r="J180" s="35">
        <f t="shared" si="57"/>
      </c>
      <c r="K180" s="36">
        <f t="shared" si="58"/>
      </c>
      <c r="L180" s="36">
        <f t="shared" si="59"/>
      </c>
      <c r="M180" s="36">
        <f t="shared" si="60"/>
      </c>
      <c r="N180" s="36">
        <f t="shared" si="61"/>
      </c>
      <c r="O180" s="36">
        <f t="shared" si="62"/>
      </c>
      <c r="P180" s="36" t="str">
        <f t="shared" si="63"/>
        <v> </v>
      </c>
      <c r="Q180" s="36">
        <f t="shared" si="64"/>
      </c>
      <c r="AA180" s="16">
        <f t="shared" si="65"/>
        <v>-1</v>
      </c>
      <c r="AB180" s="13">
        <f t="shared" si="67"/>
        <v>139</v>
      </c>
      <c r="AC180" s="28">
        <f t="shared" si="68"/>
        <v>-138</v>
      </c>
      <c r="AD180" s="28">
        <f t="shared" si="68"/>
        <v>-138</v>
      </c>
    </row>
    <row r="181" spans="1:30" ht="12.75">
      <c r="A181" s="34">
        <f t="shared" si="47"/>
        <v>-119</v>
      </c>
      <c r="B181" s="79">
        <f t="shared" si="49"/>
        <v>-3022.6</v>
      </c>
      <c r="C181" s="80">
        <f t="shared" si="50"/>
      </c>
      <c r="D181" s="34">
        <f t="shared" si="51"/>
      </c>
      <c r="E181" s="80">
        <f t="shared" si="52"/>
      </c>
      <c r="F181" s="34">
        <f t="shared" si="53"/>
      </c>
      <c r="G181" s="36">
        <f t="shared" si="54"/>
      </c>
      <c r="H181" s="35">
        <f t="shared" si="55"/>
      </c>
      <c r="I181" s="35">
        <f t="shared" si="56"/>
      </c>
      <c r="J181" s="35">
        <f t="shared" si="57"/>
      </c>
      <c r="K181" s="36">
        <f t="shared" si="58"/>
      </c>
      <c r="L181" s="36">
        <f t="shared" si="59"/>
      </c>
      <c r="M181" s="36">
        <f t="shared" si="60"/>
      </c>
      <c r="N181" s="36">
        <f t="shared" si="61"/>
      </c>
      <c r="O181" s="36">
        <f t="shared" si="62"/>
      </c>
      <c r="P181" s="36" t="str">
        <f t="shared" si="63"/>
        <v> </v>
      </c>
      <c r="Q181" s="36">
        <f t="shared" si="64"/>
      </c>
      <c r="AA181" s="16">
        <f t="shared" si="65"/>
        <v>-1</v>
      </c>
      <c r="AB181" s="13">
        <f t="shared" si="67"/>
        <v>140</v>
      </c>
      <c r="AC181" s="28">
        <f t="shared" si="68"/>
        <v>-139</v>
      </c>
      <c r="AD181" s="28">
        <f t="shared" si="68"/>
        <v>-139</v>
      </c>
    </row>
    <row r="182" spans="1:30" ht="12.75">
      <c r="A182" s="34">
        <f t="shared" si="47"/>
        <v>-120</v>
      </c>
      <c r="B182" s="79">
        <f t="shared" si="49"/>
        <v>-3048</v>
      </c>
      <c r="C182" s="80">
        <f t="shared" si="50"/>
      </c>
      <c r="D182" s="34">
        <f t="shared" si="51"/>
      </c>
      <c r="E182" s="80">
        <f t="shared" si="52"/>
      </c>
      <c r="F182" s="34">
        <f t="shared" si="53"/>
      </c>
      <c r="G182" s="36">
        <f t="shared" si="54"/>
      </c>
      <c r="H182" s="35">
        <f t="shared" si="55"/>
      </c>
      <c r="I182" s="35">
        <f t="shared" si="56"/>
      </c>
      <c r="J182" s="35">
        <f t="shared" si="57"/>
      </c>
      <c r="K182" s="36">
        <f t="shared" si="58"/>
      </c>
      <c r="L182" s="36">
        <f t="shared" si="59"/>
      </c>
      <c r="M182" s="36">
        <f t="shared" si="60"/>
      </c>
      <c r="N182" s="36">
        <f t="shared" si="61"/>
      </c>
      <c r="O182" s="36">
        <f t="shared" si="62"/>
      </c>
      <c r="P182" s="36" t="str">
        <f t="shared" si="63"/>
        <v> </v>
      </c>
      <c r="Q182" s="36">
        <f t="shared" si="64"/>
      </c>
      <c r="AA182" s="16">
        <f t="shared" si="65"/>
        <v>-1</v>
      </c>
      <c r="AB182" s="13">
        <f t="shared" si="67"/>
        <v>141</v>
      </c>
      <c r="AC182" s="28">
        <f t="shared" si="68"/>
        <v>-140</v>
      </c>
      <c r="AD182" s="28">
        <f t="shared" si="68"/>
        <v>-140</v>
      </c>
    </row>
    <row r="183" spans="1:30" ht="12.75">
      <c r="A183" s="34">
        <f t="shared" si="47"/>
        <v>-121</v>
      </c>
      <c r="B183" s="79">
        <f t="shared" si="49"/>
        <v>-3073.3999999999996</v>
      </c>
      <c r="C183" s="80">
        <f t="shared" si="50"/>
      </c>
      <c r="D183" s="34">
        <f t="shared" si="51"/>
      </c>
      <c r="E183" s="80">
        <f t="shared" si="52"/>
      </c>
      <c r="F183" s="34">
        <f t="shared" si="53"/>
      </c>
      <c r="G183" s="36">
        <f t="shared" si="54"/>
      </c>
      <c r="H183" s="43">
        <f t="shared" si="55"/>
      </c>
      <c r="I183" s="35">
        <f t="shared" si="56"/>
      </c>
      <c r="J183" s="43">
        <f t="shared" si="57"/>
      </c>
      <c r="K183" s="36">
        <f t="shared" si="58"/>
      </c>
      <c r="L183" s="36">
        <f t="shared" si="59"/>
      </c>
      <c r="M183" s="36">
        <f t="shared" si="60"/>
      </c>
      <c r="N183" s="44">
        <f t="shared" si="61"/>
      </c>
      <c r="O183" s="36">
        <f t="shared" si="62"/>
      </c>
      <c r="P183" s="44" t="str">
        <f t="shared" si="63"/>
        <v> </v>
      </c>
      <c r="Q183" s="36">
        <f t="shared" si="64"/>
      </c>
      <c r="AA183" s="16">
        <f t="shared" si="65"/>
        <v>-1</v>
      </c>
      <c r="AB183" s="13">
        <f t="shared" si="67"/>
        <v>142</v>
      </c>
      <c r="AC183" s="28">
        <f t="shared" si="68"/>
        <v>-141</v>
      </c>
      <c r="AD183" s="28">
        <f t="shared" si="68"/>
        <v>-141</v>
      </c>
    </row>
    <row r="184" spans="1:30" ht="12.75">
      <c r="A184" s="34">
        <f t="shared" si="47"/>
        <v>-122</v>
      </c>
      <c r="B184" s="79">
        <f t="shared" si="49"/>
        <v>-3098.7999999999997</v>
      </c>
      <c r="C184" s="80">
        <f t="shared" si="50"/>
      </c>
      <c r="D184" s="34">
        <f t="shared" si="51"/>
      </c>
      <c r="E184" s="80">
        <f t="shared" si="52"/>
      </c>
      <c r="F184" s="34">
        <f t="shared" si="53"/>
      </c>
      <c r="G184" s="36">
        <f t="shared" si="54"/>
      </c>
      <c r="H184" s="43">
        <f t="shared" si="55"/>
      </c>
      <c r="I184" s="35">
        <f t="shared" si="56"/>
      </c>
      <c r="J184" s="43">
        <f t="shared" si="57"/>
      </c>
      <c r="K184" s="36">
        <f t="shared" si="58"/>
      </c>
      <c r="L184" s="36">
        <f t="shared" si="59"/>
      </c>
      <c r="M184" s="36">
        <f t="shared" si="60"/>
      </c>
      <c r="N184" s="44">
        <f t="shared" si="61"/>
      </c>
      <c r="O184" s="36">
        <f t="shared" si="62"/>
      </c>
      <c r="P184" s="44" t="str">
        <f t="shared" si="63"/>
        <v> </v>
      </c>
      <c r="Q184" s="36">
        <f t="shared" si="64"/>
      </c>
      <c r="AA184" s="16">
        <f t="shared" si="65"/>
        <v>-1</v>
      </c>
      <c r="AB184" s="13">
        <f t="shared" si="67"/>
        <v>143</v>
      </c>
      <c r="AC184" s="28">
        <f t="shared" si="68"/>
        <v>-142</v>
      </c>
      <c r="AD184" s="28">
        <f t="shared" si="68"/>
        <v>-142</v>
      </c>
    </row>
    <row r="185" spans="1:30" ht="12.75">
      <c r="A185" s="34">
        <f t="shared" si="47"/>
        <v>-123</v>
      </c>
      <c r="B185" s="79">
        <f t="shared" si="49"/>
        <v>-3124.2</v>
      </c>
      <c r="C185" s="80">
        <f t="shared" si="50"/>
      </c>
      <c r="D185" s="34">
        <f t="shared" si="51"/>
      </c>
      <c r="E185" s="80">
        <f t="shared" si="52"/>
      </c>
      <c r="F185" s="34">
        <f t="shared" si="53"/>
      </c>
      <c r="G185" s="36">
        <f t="shared" si="54"/>
      </c>
      <c r="H185" s="43">
        <f t="shared" si="55"/>
      </c>
      <c r="I185" s="35">
        <f t="shared" si="56"/>
      </c>
      <c r="J185" s="43">
        <f t="shared" si="57"/>
      </c>
      <c r="K185" s="36">
        <f t="shared" si="58"/>
      </c>
      <c r="L185" s="36">
        <f t="shared" si="59"/>
      </c>
      <c r="M185" s="36">
        <f t="shared" si="60"/>
      </c>
      <c r="N185" s="44">
        <f t="shared" si="61"/>
      </c>
      <c r="O185" s="36">
        <f t="shared" si="62"/>
      </c>
      <c r="P185" s="44" t="str">
        <f t="shared" si="63"/>
        <v> </v>
      </c>
      <c r="Q185" s="36">
        <f t="shared" si="64"/>
      </c>
      <c r="AA185" s="16">
        <f t="shared" si="65"/>
        <v>-1</v>
      </c>
      <c r="AB185" s="13">
        <f t="shared" si="67"/>
        <v>144</v>
      </c>
      <c r="AC185" s="28">
        <f t="shared" si="68"/>
        <v>-143</v>
      </c>
      <c r="AD185" s="28">
        <f t="shared" si="68"/>
        <v>-143</v>
      </c>
    </row>
    <row r="186" spans="1:30" ht="12.75">
      <c r="A186" s="34">
        <f t="shared" si="47"/>
        <v>-124</v>
      </c>
      <c r="B186" s="79">
        <f t="shared" si="49"/>
        <v>-3149.6</v>
      </c>
      <c r="C186" s="80">
        <f t="shared" si="50"/>
      </c>
      <c r="D186" s="34">
        <f t="shared" si="51"/>
      </c>
      <c r="E186" s="80">
        <f t="shared" si="52"/>
      </c>
      <c r="F186" s="34">
        <f t="shared" si="53"/>
      </c>
      <c r="G186" s="36">
        <f t="shared" si="54"/>
      </c>
      <c r="H186" s="43">
        <f t="shared" si="55"/>
      </c>
      <c r="I186" s="35">
        <f t="shared" si="56"/>
      </c>
      <c r="J186" s="43">
        <f t="shared" si="57"/>
      </c>
      <c r="K186" s="36">
        <f t="shared" si="58"/>
      </c>
      <c r="L186" s="36">
        <f t="shared" si="59"/>
      </c>
      <c r="M186" s="36">
        <f t="shared" si="60"/>
      </c>
      <c r="N186" s="44">
        <f t="shared" si="61"/>
      </c>
      <c r="O186" s="36">
        <f t="shared" si="62"/>
      </c>
      <c r="P186" s="44" t="str">
        <f t="shared" si="63"/>
        <v> </v>
      </c>
      <c r="Q186" s="36">
        <f t="shared" si="64"/>
      </c>
      <c r="AA186" s="16">
        <f t="shared" si="65"/>
        <v>-1</v>
      </c>
      <c r="AB186" s="13">
        <f t="shared" si="67"/>
        <v>145</v>
      </c>
      <c r="AC186" s="28">
        <f t="shared" si="68"/>
        <v>-144</v>
      </c>
      <c r="AD186" s="28">
        <f t="shared" si="68"/>
        <v>-144</v>
      </c>
    </row>
    <row r="187" spans="1:30" ht="12.75">
      <c r="A187" s="34">
        <f t="shared" si="47"/>
        <v>-125</v>
      </c>
      <c r="B187" s="79">
        <f t="shared" si="49"/>
        <v>-3175</v>
      </c>
      <c r="C187" s="80">
        <f t="shared" si="50"/>
      </c>
      <c r="D187" s="34">
        <f t="shared" si="51"/>
      </c>
      <c r="E187" s="80">
        <f t="shared" si="52"/>
      </c>
      <c r="F187" s="34">
        <f t="shared" si="53"/>
      </c>
      <c r="G187" s="36">
        <f t="shared" si="54"/>
      </c>
      <c r="H187" s="43">
        <f t="shared" si="55"/>
      </c>
      <c r="I187" s="35">
        <f t="shared" si="56"/>
      </c>
      <c r="J187" s="43">
        <f t="shared" si="57"/>
      </c>
      <c r="K187" s="36">
        <f t="shared" si="58"/>
      </c>
      <c r="L187" s="36">
        <f t="shared" si="59"/>
      </c>
      <c r="M187" s="36">
        <f t="shared" si="60"/>
      </c>
      <c r="N187" s="44">
        <f t="shared" si="61"/>
      </c>
      <c r="O187" s="36">
        <f t="shared" si="62"/>
      </c>
      <c r="P187" s="44" t="str">
        <f t="shared" si="63"/>
        <v> </v>
      </c>
      <c r="Q187" s="36">
        <f t="shared" si="64"/>
      </c>
      <c r="AA187" s="16">
        <f t="shared" si="65"/>
        <v>-1</v>
      </c>
      <c r="AB187" s="13">
        <f t="shared" si="67"/>
        <v>146</v>
      </c>
      <c r="AC187" s="28">
        <f t="shared" si="68"/>
        <v>-145</v>
      </c>
      <c r="AD187" s="28">
        <f t="shared" si="68"/>
        <v>-145</v>
      </c>
    </row>
    <row r="188" spans="1:30" ht="12.75">
      <c r="A188" s="34">
        <f t="shared" si="47"/>
        <v>-126</v>
      </c>
      <c r="B188" s="79">
        <f t="shared" si="49"/>
        <v>-3200.3999999999996</v>
      </c>
      <c r="C188" s="80">
        <f t="shared" si="50"/>
      </c>
      <c r="D188" s="34">
        <f t="shared" si="51"/>
      </c>
      <c r="E188" s="80">
        <f t="shared" si="52"/>
      </c>
      <c r="F188" s="34">
        <f t="shared" si="53"/>
      </c>
      <c r="G188" s="36">
        <f t="shared" si="54"/>
      </c>
      <c r="H188" s="43">
        <f t="shared" si="55"/>
      </c>
      <c r="I188" s="35">
        <f t="shared" si="56"/>
      </c>
      <c r="J188" s="43">
        <f t="shared" si="57"/>
      </c>
      <c r="K188" s="36">
        <f t="shared" si="58"/>
      </c>
      <c r="L188" s="36">
        <f t="shared" si="59"/>
      </c>
      <c r="M188" s="36">
        <f t="shared" si="60"/>
      </c>
      <c r="N188" s="44">
        <f t="shared" si="61"/>
      </c>
      <c r="O188" s="36">
        <f t="shared" si="62"/>
      </c>
      <c r="P188" s="44" t="str">
        <f t="shared" si="63"/>
        <v> </v>
      </c>
      <c r="Q188" s="36">
        <f t="shared" si="64"/>
      </c>
      <c r="AA188" s="16">
        <f t="shared" si="65"/>
        <v>-1</v>
      </c>
      <c r="AB188" s="13">
        <f t="shared" si="67"/>
        <v>147</v>
      </c>
      <c r="AC188" s="28">
        <f aca="true" t="shared" si="69" ref="AC188:AD203">AC187-1</f>
        <v>-146</v>
      </c>
      <c r="AD188" s="28">
        <f t="shared" si="69"/>
        <v>-146</v>
      </c>
    </row>
    <row r="189" spans="1:30" ht="12.75">
      <c r="A189" s="34">
        <f t="shared" si="47"/>
        <v>-127</v>
      </c>
      <c r="B189" s="79">
        <f t="shared" si="49"/>
        <v>-3225.7999999999997</v>
      </c>
      <c r="C189" s="80">
        <f t="shared" si="50"/>
      </c>
      <c r="D189" s="34">
        <f t="shared" si="51"/>
      </c>
      <c r="E189" s="80">
        <f t="shared" si="52"/>
      </c>
      <c r="F189" s="34">
        <f t="shared" si="53"/>
      </c>
      <c r="G189" s="36">
        <f t="shared" si="54"/>
      </c>
      <c r="H189" s="43">
        <f t="shared" si="55"/>
      </c>
      <c r="I189" s="35">
        <f t="shared" si="56"/>
      </c>
      <c r="J189" s="43">
        <f t="shared" si="57"/>
      </c>
      <c r="K189" s="36">
        <f t="shared" si="58"/>
      </c>
      <c r="L189" s="36">
        <f t="shared" si="59"/>
      </c>
      <c r="M189" s="36">
        <f t="shared" si="60"/>
      </c>
      <c r="N189" s="44">
        <f t="shared" si="61"/>
      </c>
      <c r="O189" s="36">
        <f t="shared" si="62"/>
      </c>
      <c r="P189" s="44" t="str">
        <f t="shared" si="63"/>
        <v> </v>
      </c>
      <c r="Q189" s="36">
        <f t="shared" si="64"/>
      </c>
      <c r="AA189" s="16">
        <f t="shared" si="65"/>
        <v>-1</v>
      </c>
      <c r="AB189" s="13">
        <f t="shared" si="67"/>
        <v>148</v>
      </c>
      <c r="AC189" s="28">
        <f t="shared" si="69"/>
        <v>-147</v>
      </c>
      <c r="AD189" s="28">
        <f t="shared" si="69"/>
        <v>-147</v>
      </c>
    </row>
    <row r="190" spans="1:30" ht="12.75">
      <c r="A190" s="34">
        <f t="shared" si="47"/>
        <v>-128</v>
      </c>
      <c r="B190" s="79">
        <f t="shared" si="49"/>
        <v>-3251.2</v>
      </c>
      <c r="C190" s="80">
        <f t="shared" si="50"/>
      </c>
      <c r="D190" s="34">
        <f t="shared" si="51"/>
      </c>
      <c r="E190" s="80">
        <f t="shared" si="52"/>
      </c>
      <c r="F190" s="34">
        <f t="shared" si="53"/>
      </c>
      <c r="G190" s="36">
        <f t="shared" si="54"/>
      </c>
      <c r="H190" s="43">
        <f t="shared" si="55"/>
      </c>
      <c r="I190" s="35">
        <f t="shared" si="56"/>
      </c>
      <c r="J190" s="43">
        <f t="shared" si="57"/>
      </c>
      <c r="K190" s="36">
        <f t="shared" si="58"/>
      </c>
      <c r="L190" s="36">
        <f t="shared" si="59"/>
      </c>
      <c r="M190" s="36">
        <f t="shared" si="60"/>
      </c>
      <c r="N190" s="44">
        <f t="shared" si="61"/>
      </c>
      <c r="O190" s="36">
        <f t="shared" si="62"/>
      </c>
      <c r="P190" s="44" t="str">
        <f t="shared" si="63"/>
        <v> </v>
      </c>
      <c r="Q190" s="36">
        <f t="shared" si="64"/>
      </c>
      <c r="AA190" s="16">
        <f t="shared" si="65"/>
        <v>-1</v>
      </c>
      <c r="AB190" s="13">
        <f t="shared" si="67"/>
        <v>149</v>
      </c>
      <c r="AC190" s="28">
        <f t="shared" si="69"/>
        <v>-148</v>
      </c>
      <c r="AD190" s="28">
        <f t="shared" si="69"/>
        <v>-148</v>
      </c>
    </row>
    <row r="191" spans="1:30" ht="12.75">
      <c r="A191" s="34">
        <f t="shared" si="47"/>
        <v>-129</v>
      </c>
      <c r="B191" s="79">
        <f t="shared" si="49"/>
        <v>-3276.6</v>
      </c>
      <c r="C191" s="80">
        <f t="shared" si="50"/>
      </c>
      <c r="D191" s="34">
        <f t="shared" si="51"/>
      </c>
      <c r="E191" s="80">
        <f t="shared" si="52"/>
      </c>
      <c r="F191" s="34">
        <f t="shared" si="53"/>
      </c>
      <c r="G191" s="36">
        <f t="shared" si="54"/>
      </c>
      <c r="H191" s="43">
        <f t="shared" si="55"/>
      </c>
      <c r="I191" s="35">
        <f t="shared" si="56"/>
      </c>
      <c r="J191" s="43">
        <f t="shared" si="57"/>
      </c>
      <c r="K191" s="36">
        <f t="shared" si="58"/>
      </c>
      <c r="L191" s="36">
        <f t="shared" si="59"/>
      </c>
      <c r="M191" s="36">
        <f t="shared" si="60"/>
      </c>
      <c r="N191" s="44">
        <f t="shared" si="61"/>
      </c>
      <c r="O191" s="36">
        <f t="shared" si="62"/>
      </c>
      <c r="P191" s="44" t="str">
        <f t="shared" si="63"/>
        <v> </v>
      </c>
      <c r="Q191" s="36">
        <f t="shared" si="64"/>
      </c>
      <c r="AA191" s="16">
        <f t="shared" si="65"/>
        <v>-1</v>
      </c>
      <c r="AB191" s="13">
        <f t="shared" si="67"/>
        <v>150</v>
      </c>
      <c r="AC191" s="28">
        <f t="shared" si="69"/>
        <v>-149</v>
      </c>
      <c r="AD191" s="28">
        <f t="shared" si="69"/>
        <v>-149</v>
      </c>
    </row>
    <row r="192" spans="1:30" ht="12.75">
      <c r="A192" s="34">
        <f t="shared" si="47"/>
        <v>-130</v>
      </c>
      <c r="B192" s="79">
        <f t="shared" si="49"/>
        <v>-3302</v>
      </c>
      <c r="C192" s="80">
        <f t="shared" si="50"/>
      </c>
      <c r="D192" s="34">
        <f t="shared" si="51"/>
      </c>
      <c r="E192" s="80">
        <f t="shared" si="52"/>
      </c>
      <c r="F192" s="34">
        <f t="shared" si="53"/>
      </c>
      <c r="G192" s="36">
        <f t="shared" si="54"/>
      </c>
      <c r="H192" s="43">
        <f t="shared" si="55"/>
      </c>
      <c r="I192" s="35">
        <f t="shared" si="56"/>
      </c>
      <c r="J192" s="43">
        <f t="shared" si="57"/>
      </c>
      <c r="K192" s="36">
        <f t="shared" si="58"/>
      </c>
      <c r="L192" s="36">
        <f t="shared" si="59"/>
      </c>
      <c r="M192" s="36">
        <f t="shared" si="60"/>
      </c>
      <c r="N192" s="44">
        <f t="shared" si="61"/>
      </c>
      <c r="O192" s="36">
        <f t="shared" si="62"/>
      </c>
      <c r="P192" s="44" t="str">
        <f t="shared" si="63"/>
        <v> </v>
      </c>
      <c r="Q192" s="36">
        <f t="shared" si="64"/>
      </c>
      <c r="AA192" s="16">
        <f t="shared" si="65"/>
        <v>-1</v>
      </c>
      <c r="AB192" s="13">
        <f t="shared" si="67"/>
        <v>151</v>
      </c>
      <c r="AC192" s="28">
        <f t="shared" si="69"/>
        <v>-150</v>
      </c>
      <c r="AD192" s="28">
        <f t="shared" si="69"/>
        <v>-150</v>
      </c>
    </row>
    <row r="193" spans="1:30" ht="12.75">
      <c r="A193" s="34">
        <f t="shared" si="47"/>
        <v>-131</v>
      </c>
      <c r="B193" s="79">
        <f t="shared" si="49"/>
        <v>-3327.3999999999996</v>
      </c>
      <c r="C193" s="80">
        <f t="shared" si="50"/>
      </c>
      <c r="D193" s="34">
        <f t="shared" si="51"/>
      </c>
      <c r="E193" s="80">
        <f t="shared" si="52"/>
      </c>
      <c r="F193" s="34">
        <f t="shared" si="53"/>
      </c>
      <c r="G193" s="36">
        <f t="shared" si="54"/>
      </c>
      <c r="H193" s="43">
        <f t="shared" si="55"/>
      </c>
      <c r="I193" s="35">
        <f t="shared" si="56"/>
      </c>
      <c r="J193" s="43">
        <f t="shared" si="57"/>
      </c>
      <c r="K193" s="36">
        <f t="shared" si="58"/>
      </c>
      <c r="L193" s="36">
        <f t="shared" si="59"/>
      </c>
      <c r="M193" s="36">
        <f t="shared" si="60"/>
      </c>
      <c r="N193" s="44">
        <f t="shared" si="61"/>
      </c>
      <c r="O193" s="36">
        <f t="shared" si="62"/>
      </c>
      <c r="P193" s="44" t="str">
        <f t="shared" si="63"/>
        <v> </v>
      </c>
      <c r="Q193" s="36">
        <f t="shared" si="64"/>
      </c>
      <c r="AA193" s="16">
        <f t="shared" si="65"/>
        <v>-1</v>
      </c>
      <c r="AB193" s="13">
        <f t="shared" si="67"/>
        <v>152</v>
      </c>
      <c r="AC193" s="28">
        <f t="shared" si="69"/>
        <v>-151</v>
      </c>
      <c r="AD193" s="28">
        <f t="shared" si="69"/>
        <v>-151</v>
      </c>
    </row>
    <row r="194" spans="1:30" ht="12.75">
      <c r="A194" s="34">
        <f t="shared" si="47"/>
        <v>-132</v>
      </c>
      <c r="B194" s="79">
        <f t="shared" si="49"/>
        <v>-3352.7999999999997</v>
      </c>
      <c r="C194" s="80">
        <f t="shared" si="50"/>
      </c>
      <c r="D194" s="34">
        <f t="shared" si="51"/>
      </c>
      <c r="E194" s="80">
        <f t="shared" si="52"/>
      </c>
      <c r="F194" s="34">
        <f t="shared" si="53"/>
      </c>
      <c r="G194" s="36">
        <f t="shared" si="54"/>
      </c>
      <c r="H194" s="43">
        <f t="shared" si="55"/>
      </c>
      <c r="I194" s="35">
        <f t="shared" si="56"/>
      </c>
      <c r="J194" s="43">
        <f t="shared" si="57"/>
      </c>
      <c r="K194" s="36">
        <f t="shared" si="58"/>
      </c>
      <c r="L194" s="36">
        <f t="shared" si="59"/>
      </c>
      <c r="M194" s="36">
        <f t="shared" si="60"/>
      </c>
      <c r="N194" s="44">
        <f t="shared" si="61"/>
      </c>
      <c r="O194" s="36">
        <f t="shared" si="62"/>
      </c>
      <c r="P194" s="44" t="str">
        <f t="shared" si="63"/>
        <v> </v>
      </c>
      <c r="Q194" s="36">
        <f t="shared" si="64"/>
      </c>
      <c r="AA194" s="16">
        <f t="shared" si="65"/>
        <v>-1</v>
      </c>
      <c r="AB194" s="13">
        <f t="shared" si="67"/>
        <v>153</v>
      </c>
      <c r="AC194" s="28">
        <f t="shared" si="69"/>
        <v>-152</v>
      </c>
      <c r="AD194" s="28">
        <f t="shared" si="69"/>
        <v>-152</v>
      </c>
    </row>
    <row r="195" spans="1:30" ht="12.75">
      <c r="A195" s="34">
        <f t="shared" si="47"/>
        <v>-133</v>
      </c>
      <c r="B195" s="79">
        <f t="shared" si="49"/>
        <v>-3378.2</v>
      </c>
      <c r="C195" s="80">
        <f t="shared" si="50"/>
      </c>
      <c r="D195" s="34">
        <f t="shared" si="51"/>
      </c>
      <c r="E195" s="80">
        <f t="shared" si="52"/>
      </c>
      <c r="F195" s="34">
        <f t="shared" si="53"/>
      </c>
      <c r="G195" s="36">
        <f t="shared" si="54"/>
      </c>
      <c r="H195" s="43">
        <f t="shared" si="55"/>
      </c>
      <c r="I195" s="35">
        <f t="shared" si="56"/>
      </c>
      <c r="J195" s="43">
        <f t="shared" si="57"/>
      </c>
      <c r="K195" s="36">
        <f t="shared" si="58"/>
      </c>
      <c r="L195" s="36">
        <f t="shared" si="59"/>
      </c>
      <c r="M195" s="36">
        <f t="shared" si="60"/>
      </c>
      <c r="N195" s="44">
        <f t="shared" si="61"/>
      </c>
      <c r="O195" s="36">
        <f t="shared" si="62"/>
      </c>
      <c r="P195" s="44" t="str">
        <f t="shared" si="63"/>
        <v> </v>
      </c>
      <c r="Q195" s="36">
        <f t="shared" si="64"/>
      </c>
      <c r="AA195" s="16">
        <f t="shared" si="65"/>
        <v>-1</v>
      </c>
      <c r="AB195" s="13">
        <f t="shared" si="67"/>
        <v>154</v>
      </c>
      <c r="AC195" s="28">
        <f t="shared" si="69"/>
        <v>-153</v>
      </c>
      <c r="AD195" s="28">
        <f t="shared" si="69"/>
        <v>-153</v>
      </c>
    </row>
    <row r="196" spans="1:30" ht="12.75">
      <c r="A196" s="34">
        <f t="shared" si="47"/>
        <v>-134</v>
      </c>
      <c r="B196" s="79">
        <f t="shared" si="49"/>
        <v>-3403.6</v>
      </c>
      <c r="C196" s="80">
        <f t="shared" si="50"/>
      </c>
      <c r="D196" s="34">
        <f t="shared" si="51"/>
      </c>
      <c r="E196" s="80">
        <f t="shared" si="52"/>
      </c>
      <c r="F196" s="34">
        <f t="shared" si="53"/>
      </c>
      <c r="G196" s="36">
        <f t="shared" si="54"/>
      </c>
      <c r="H196" s="43">
        <f t="shared" si="55"/>
      </c>
      <c r="I196" s="35">
        <f t="shared" si="56"/>
      </c>
      <c r="J196" s="43">
        <f t="shared" si="57"/>
      </c>
      <c r="K196" s="36">
        <f t="shared" si="58"/>
      </c>
      <c r="L196" s="36">
        <f t="shared" si="59"/>
      </c>
      <c r="M196" s="36">
        <f t="shared" si="60"/>
      </c>
      <c r="N196" s="44">
        <f t="shared" si="61"/>
      </c>
      <c r="O196" s="36">
        <f t="shared" si="62"/>
      </c>
      <c r="P196" s="44" t="str">
        <f t="shared" si="63"/>
        <v> </v>
      </c>
      <c r="Q196" s="36">
        <f t="shared" si="64"/>
      </c>
      <c r="AA196" s="16">
        <f t="shared" si="65"/>
        <v>-1</v>
      </c>
      <c r="AB196" s="13">
        <f t="shared" si="67"/>
        <v>155</v>
      </c>
      <c r="AC196" s="28">
        <f t="shared" si="69"/>
        <v>-154</v>
      </c>
      <c r="AD196" s="28">
        <f t="shared" si="69"/>
        <v>-154</v>
      </c>
    </row>
    <row r="197" spans="1:30" ht="12.75">
      <c r="A197" s="34">
        <f t="shared" si="47"/>
        <v>-135</v>
      </c>
      <c r="B197" s="79">
        <f t="shared" si="49"/>
        <v>-3429</v>
      </c>
      <c r="C197" s="80">
        <f t="shared" si="50"/>
      </c>
      <c r="D197" s="34">
        <f t="shared" si="51"/>
      </c>
      <c r="E197" s="80">
        <f t="shared" si="52"/>
      </c>
      <c r="F197" s="34">
        <f t="shared" si="53"/>
      </c>
      <c r="G197" s="36">
        <f t="shared" si="54"/>
      </c>
      <c r="H197" s="43">
        <f t="shared" si="55"/>
      </c>
      <c r="I197" s="35">
        <f t="shared" si="56"/>
      </c>
      <c r="J197" s="43">
        <f t="shared" si="57"/>
      </c>
      <c r="K197" s="36">
        <f t="shared" si="58"/>
      </c>
      <c r="L197" s="36">
        <f t="shared" si="59"/>
      </c>
      <c r="M197" s="36">
        <f t="shared" si="60"/>
      </c>
      <c r="N197" s="44">
        <f t="shared" si="61"/>
      </c>
      <c r="O197" s="36">
        <f t="shared" si="62"/>
      </c>
      <c r="P197" s="44" t="str">
        <f t="shared" si="63"/>
        <v> </v>
      </c>
      <c r="Q197" s="36">
        <f t="shared" si="64"/>
      </c>
      <c r="AA197" s="16">
        <f t="shared" si="65"/>
        <v>-1</v>
      </c>
      <c r="AB197" s="13">
        <f t="shared" si="67"/>
        <v>156</v>
      </c>
      <c r="AC197" s="28">
        <f t="shared" si="69"/>
        <v>-155</v>
      </c>
      <c r="AD197" s="28">
        <f t="shared" si="69"/>
        <v>-155</v>
      </c>
    </row>
    <row r="198" spans="1:30" ht="12.75">
      <c r="A198" s="34">
        <f t="shared" si="47"/>
        <v>-136</v>
      </c>
      <c r="B198" s="79">
        <f t="shared" si="49"/>
        <v>-3454.3999999999996</v>
      </c>
      <c r="C198" s="80">
        <f t="shared" si="50"/>
      </c>
      <c r="D198" s="34">
        <f t="shared" si="51"/>
      </c>
      <c r="E198" s="80">
        <f t="shared" si="52"/>
      </c>
      <c r="F198" s="34">
        <f t="shared" si="53"/>
      </c>
      <c r="G198" s="36">
        <f t="shared" si="54"/>
      </c>
      <c r="H198" s="43">
        <f t="shared" si="55"/>
      </c>
      <c r="I198" s="35">
        <f t="shared" si="56"/>
      </c>
      <c r="J198" s="43">
        <f t="shared" si="57"/>
      </c>
      <c r="K198" s="36">
        <f t="shared" si="58"/>
      </c>
      <c r="L198" s="36">
        <f t="shared" si="59"/>
      </c>
      <c r="M198" s="36">
        <f t="shared" si="60"/>
      </c>
      <c r="N198" s="44">
        <f t="shared" si="61"/>
      </c>
      <c r="O198" s="36">
        <f t="shared" si="62"/>
      </c>
      <c r="P198" s="44" t="str">
        <f t="shared" si="63"/>
        <v> </v>
      </c>
      <c r="Q198" s="36">
        <f t="shared" si="64"/>
      </c>
      <c r="AA198" s="16">
        <f t="shared" si="65"/>
        <v>-1</v>
      </c>
      <c r="AB198" s="13">
        <f t="shared" si="67"/>
        <v>157</v>
      </c>
      <c r="AC198" s="28">
        <f t="shared" si="69"/>
        <v>-156</v>
      </c>
      <c r="AD198" s="28">
        <f t="shared" si="69"/>
        <v>-156</v>
      </c>
    </row>
    <row r="199" spans="1:30" ht="12.75">
      <c r="A199" s="34">
        <f t="shared" si="47"/>
        <v>-137</v>
      </c>
      <c r="B199" s="79">
        <f t="shared" si="49"/>
        <v>-3479.7999999999997</v>
      </c>
      <c r="C199" s="80">
        <f t="shared" si="50"/>
      </c>
      <c r="D199" s="34">
        <f t="shared" si="51"/>
      </c>
      <c r="E199" s="80">
        <f t="shared" si="52"/>
      </c>
      <c r="F199" s="34">
        <f t="shared" si="53"/>
      </c>
      <c r="G199" s="36">
        <f t="shared" si="54"/>
      </c>
      <c r="H199" s="43">
        <f t="shared" si="55"/>
      </c>
      <c r="I199" s="35">
        <f t="shared" si="56"/>
      </c>
      <c r="J199" s="43">
        <f t="shared" si="57"/>
      </c>
      <c r="K199" s="36">
        <f t="shared" si="58"/>
      </c>
      <c r="L199" s="36">
        <f t="shared" si="59"/>
      </c>
      <c r="M199" s="36">
        <f t="shared" si="60"/>
      </c>
      <c r="N199" s="44">
        <f t="shared" si="61"/>
      </c>
      <c r="O199" s="36">
        <f t="shared" si="62"/>
      </c>
      <c r="P199" s="44" t="str">
        <f t="shared" si="63"/>
        <v> </v>
      </c>
      <c r="Q199" s="36">
        <f t="shared" si="64"/>
      </c>
      <c r="AA199" s="16">
        <f t="shared" si="65"/>
        <v>-1</v>
      </c>
      <c r="AB199" s="13">
        <f t="shared" si="67"/>
        <v>158</v>
      </c>
      <c r="AC199" s="28">
        <f t="shared" si="69"/>
        <v>-157</v>
      </c>
      <c r="AD199" s="28">
        <f t="shared" si="69"/>
        <v>-157</v>
      </c>
    </row>
    <row r="200" spans="1:30" ht="12.75">
      <c r="A200" s="34">
        <f aca="true" t="shared" si="70" ref="A200:A263">IF(AA206=0,0,IF(A199="","",IF(AA206=1,A199-0.5,A199-1)))</f>
        <v>-138</v>
      </c>
      <c r="B200" s="79">
        <f t="shared" si="49"/>
        <v>-3505.2</v>
      </c>
      <c r="C200" s="80">
        <f t="shared" si="50"/>
      </c>
      <c r="D200" s="34">
        <f t="shared" si="51"/>
      </c>
      <c r="E200" s="80">
        <f t="shared" si="52"/>
      </c>
      <c r="F200" s="34">
        <f t="shared" si="53"/>
      </c>
      <c r="G200" s="36">
        <f t="shared" si="54"/>
      </c>
      <c r="H200" s="43">
        <f t="shared" si="55"/>
      </c>
      <c r="I200" s="35">
        <f t="shared" si="56"/>
      </c>
      <c r="J200" s="43">
        <f t="shared" si="57"/>
      </c>
      <c r="K200" s="36">
        <f t="shared" si="58"/>
      </c>
      <c r="L200" s="36">
        <f t="shared" si="59"/>
      </c>
      <c r="M200" s="36">
        <f t="shared" si="60"/>
      </c>
      <c r="N200" s="44">
        <f t="shared" si="61"/>
      </c>
      <c r="O200" s="36">
        <f t="shared" si="62"/>
      </c>
      <c r="P200" s="44" t="str">
        <f t="shared" si="63"/>
        <v> </v>
      </c>
      <c r="Q200" s="36">
        <f t="shared" si="64"/>
      </c>
      <c r="AA200" s="16">
        <f t="shared" si="65"/>
        <v>-1</v>
      </c>
      <c r="AB200" s="13">
        <f t="shared" si="67"/>
        <v>159</v>
      </c>
      <c r="AC200" s="28">
        <f t="shared" si="69"/>
        <v>-158</v>
      </c>
      <c r="AD200" s="28">
        <f t="shared" si="69"/>
        <v>-158</v>
      </c>
    </row>
    <row r="201" spans="1:30" ht="12.75">
      <c r="A201" s="34">
        <f t="shared" si="70"/>
        <v>-139</v>
      </c>
      <c r="B201" s="79">
        <f t="shared" si="49"/>
        <v>-3530.6</v>
      </c>
      <c r="C201" s="80">
        <f t="shared" si="50"/>
      </c>
      <c r="D201" s="34">
        <f t="shared" si="51"/>
      </c>
      <c r="E201" s="80">
        <f t="shared" si="52"/>
      </c>
      <c r="F201" s="34">
        <f t="shared" si="53"/>
      </c>
      <c r="G201" s="36">
        <f t="shared" si="54"/>
      </c>
      <c r="H201" s="43">
        <f t="shared" si="55"/>
      </c>
      <c r="I201" s="35">
        <f t="shared" si="56"/>
      </c>
      <c r="J201" s="43">
        <f t="shared" si="57"/>
      </c>
      <c r="K201" s="36">
        <f t="shared" si="58"/>
      </c>
      <c r="L201" s="36">
        <f t="shared" si="59"/>
      </c>
      <c r="M201" s="36">
        <f t="shared" si="60"/>
      </c>
      <c r="N201" s="44">
        <f t="shared" si="61"/>
      </c>
      <c r="O201" s="36">
        <f t="shared" si="62"/>
      </c>
      <c r="P201" s="44" t="str">
        <f t="shared" si="63"/>
        <v> </v>
      </c>
      <c r="Q201" s="36">
        <f t="shared" si="64"/>
      </c>
      <c r="AA201" s="16">
        <f t="shared" si="65"/>
        <v>-1</v>
      </c>
      <c r="AB201" s="13">
        <f t="shared" si="67"/>
        <v>160</v>
      </c>
      <c r="AC201" s="28">
        <f t="shared" si="69"/>
        <v>-159</v>
      </c>
      <c r="AD201" s="28">
        <f t="shared" si="69"/>
        <v>-159</v>
      </c>
    </row>
    <row r="202" spans="1:30" ht="12.75">
      <c r="A202" s="34">
        <f t="shared" si="70"/>
        <v>-140</v>
      </c>
      <c r="B202" s="79">
        <f t="shared" si="49"/>
        <v>-3556</v>
      </c>
      <c r="C202" s="80">
        <f t="shared" si="50"/>
      </c>
      <c r="D202" s="34">
        <f t="shared" si="51"/>
      </c>
      <c r="E202" s="80">
        <f t="shared" si="52"/>
      </c>
      <c r="F202" s="34">
        <f t="shared" si="53"/>
      </c>
      <c r="G202" s="36">
        <f t="shared" si="54"/>
      </c>
      <c r="H202" s="43">
        <f t="shared" si="55"/>
      </c>
      <c r="I202" s="35">
        <f t="shared" si="56"/>
      </c>
      <c r="J202" s="43">
        <f t="shared" si="57"/>
      </c>
      <c r="K202" s="36">
        <f t="shared" si="58"/>
      </c>
      <c r="L202" s="36">
        <f t="shared" si="59"/>
      </c>
      <c r="M202" s="36">
        <f t="shared" si="60"/>
      </c>
      <c r="N202" s="44">
        <f t="shared" si="61"/>
      </c>
      <c r="O202" s="36">
        <f t="shared" si="62"/>
      </c>
      <c r="P202" s="44" t="str">
        <f t="shared" si="63"/>
        <v> </v>
      </c>
      <c r="Q202" s="36">
        <f t="shared" si="64"/>
      </c>
      <c r="AA202" s="16">
        <f t="shared" si="65"/>
        <v>-1</v>
      </c>
      <c r="AB202" s="13">
        <f t="shared" si="67"/>
        <v>161</v>
      </c>
      <c r="AC202" s="28">
        <f t="shared" si="69"/>
        <v>-160</v>
      </c>
      <c r="AD202" s="28">
        <f t="shared" si="69"/>
        <v>-160</v>
      </c>
    </row>
    <row r="203" spans="1:30" ht="12.75">
      <c r="A203" s="34">
        <f t="shared" si="70"/>
        <v>-141</v>
      </c>
      <c r="B203" s="79">
        <f t="shared" si="49"/>
        <v>-3581.3999999999996</v>
      </c>
      <c r="C203" s="80">
        <f t="shared" si="50"/>
      </c>
      <c r="D203" s="34">
        <f t="shared" si="51"/>
      </c>
      <c r="E203" s="80">
        <f t="shared" si="52"/>
      </c>
      <c r="F203" s="34">
        <f t="shared" si="53"/>
      </c>
      <c r="G203" s="36">
        <f t="shared" si="54"/>
      </c>
      <c r="H203" s="43">
        <f t="shared" si="55"/>
      </c>
      <c r="I203" s="35">
        <f t="shared" si="56"/>
      </c>
      <c r="J203" s="43">
        <f t="shared" si="57"/>
      </c>
      <c r="K203" s="36">
        <f t="shared" si="58"/>
      </c>
      <c r="L203" s="36">
        <f t="shared" si="59"/>
      </c>
      <c r="M203" s="36">
        <f t="shared" si="60"/>
      </c>
      <c r="N203" s="44">
        <f t="shared" si="61"/>
      </c>
      <c r="O203" s="36">
        <f t="shared" si="62"/>
      </c>
      <c r="P203" s="44" t="str">
        <f t="shared" si="63"/>
        <v> </v>
      </c>
      <c r="Q203" s="36">
        <f t="shared" si="64"/>
      </c>
      <c r="AA203" s="16">
        <f t="shared" si="65"/>
        <v>-1</v>
      </c>
      <c r="AB203" s="13">
        <f t="shared" si="67"/>
        <v>162</v>
      </c>
      <c r="AC203" s="28">
        <f t="shared" si="69"/>
        <v>-161</v>
      </c>
      <c r="AD203" s="28">
        <f t="shared" si="69"/>
        <v>-161</v>
      </c>
    </row>
    <row r="204" spans="1:30" ht="12.75">
      <c r="A204" s="34">
        <f t="shared" si="70"/>
        <v>-142</v>
      </c>
      <c r="B204" s="79">
        <f t="shared" si="49"/>
        <v>-3606.7999999999997</v>
      </c>
      <c r="C204" s="80">
        <f t="shared" si="50"/>
      </c>
      <c r="D204" s="34">
        <f t="shared" si="51"/>
      </c>
      <c r="E204" s="80">
        <f t="shared" si="52"/>
      </c>
      <c r="F204" s="34">
        <f t="shared" si="53"/>
      </c>
      <c r="G204" s="36">
        <f t="shared" si="54"/>
      </c>
      <c r="H204" s="43">
        <f t="shared" si="55"/>
      </c>
      <c r="I204" s="35">
        <f t="shared" si="56"/>
      </c>
      <c r="J204" s="43">
        <f t="shared" si="57"/>
      </c>
      <c r="K204" s="36">
        <f t="shared" si="58"/>
      </c>
      <c r="L204" s="36">
        <f t="shared" si="59"/>
      </c>
      <c r="M204" s="36">
        <f t="shared" si="60"/>
      </c>
      <c r="N204" s="44">
        <f t="shared" si="61"/>
      </c>
      <c r="O204" s="36">
        <f t="shared" si="62"/>
      </c>
      <c r="P204" s="44" t="str">
        <f t="shared" si="63"/>
        <v> </v>
      </c>
      <c r="Q204" s="36">
        <f t="shared" si="64"/>
      </c>
      <c r="AA204" s="16">
        <f t="shared" si="65"/>
        <v>-1</v>
      </c>
      <c r="AB204" s="13">
        <f t="shared" si="67"/>
        <v>163</v>
      </c>
      <c r="AC204" s="28">
        <f aca="true" t="shared" si="71" ref="AC204:AD219">AC203-1</f>
        <v>-162</v>
      </c>
      <c r="AD204" s="28">
        <f t="shared" si="71"/>
        <v>-162</v>
      </c>
    </row>
    <row r="205" spans="1:30" ht="12.75">
      <c r="A205" s="34">
        <f t="shared" si="70"/>
        <v>-143</v>
      </c>
      <c r="B205" s="79">
        <f t="shared" si="49"/>
        <v>-3632.2</v>
      </c>
      <c r="C205" s="80">
        <f t="shared" si="50"/>
      </c>
      <c r="D205" s="34">
        <f t="shared" si="51"/>
      </c>
      <c r="E205" s="80">
        <f t="shared" si="52"/>
      </c>
      <c r="F205" s="34">
        <f t="shared" si="53"/>
      </c>
      <c r="G205" s="36">
        <f t="shared" si="54"/>
      </c>
      <c r="H205" s="43">
        <f t="shared" si="55"/>
      </c>
      <c r="I205" s="35">
        <f t="shared" si="56"/>
      </c>
      <c r="J205" s="43">
        <f t="shared" si="57"/>
      </c>
      <c r="K205" s="36">
        <f t="shared" si="58"/>
      </c>
      <c r="L205" s="36">
        <f t="shared" si="59"/>
      </c>
      <c r="M205" s="36">
        <f t="shared" si="60"/>
      </c>
      <c r="N205" s="44">
        <f t="shared" si="61"/>
      </c>
      <c r="O205" s="36">
        <f t="shared" si="62"/>
      </c>
      <c r="P205" s="44" t="str">
        <f t="shared" si="63"/>
        <v> </v>
      </c>
      <c r="Q205" s="36">
        <f t="shared" si="64"/>
      </c>
      <c r="AA205" s="16">
        <f t="shared" si="65"/>
        <v>-1</v>
      </c>
      <c r="AB205" s="13">
        <f t="shared" si="67"/>
        <v>164</v>
      </c>
      <c r="AC205" s="28">
        <f t="shared" si="71"/>
        <v>-163</v>
      </c>
      <c r="AD205" s="28">
        <f t="shared" si="71"/>
        <v>-163</v>
      </c>
    </row>
    <row r="206" spans="1:30" ht="12.75">
      <c r="A206" s="34">
        <f t="shared" si="70"/>
        <v>-144</v>
      </c>
      <c r="B206" s="79">
        <f t="shared" si="49"/>
        <v>-3657.6</v>
      </c>
      <c r="C206" s="80">
        <f t="shared" si="50"/>
      </c>
      <c r="D206" s="34">
        <f t="shared" si="51"/>
      </c>
      <c r="E206" s="80">
        <f t="shared" si="52"/>
      </c>
      <c r="F206" s="34">
        <f t="shared" si="53"/>
      </c>
      <c r="G206" s="36">
        <f t="shared" si="54"/>
      </c>
      <c r="H206" s="43">
        <f t="shared" si="55"/>
      </c>
      <c r="I206" s="35">
        <f t="shared" si="56"/>
      </c>
      <c r="J206" s="43">
        <f t="shared" si="57"/>
      </c>
      <c r="K206" s="36">
        <f t="shared" si="58"/>
      </c>
      <c r="L206" s="36">
        <f t="shared" si="59"/>
      </c>
      <c r="M206" s="36">
        <f t="shared" si="60"/>
      </c>
      <c r="N206" s="44">
        <f t="shared" si="61"/>
      </c>
      <c r="O206" s="36">
        <f t="shared" si="62"/>
      </c>
      <c r="P206" s="44" t="str">
        <f t="shared" si="63"/>
        <v> </v>
      </c>
      <c r="Q206" s="36">
        <f t="shared" si="64"/>
      </c>
      <c r="AA206" s="16">
        <f t="shared" si="65"/>
        <v>-1</v>
      </c>
      <c r="AB206" s="13">
        <f t="shared" si="67"/>
        <v>165</v>
      </c>
      <c r="AC206" s="28">
        <f t="shared" si="71"/>
        <v>-164</v>
      </c>
      <c r="AD206" s="28">
        <f t="shared" si="71"/>
        <v>-164</v>
      </c>
    </row>
    <row r="207" spans="1:30" ht="12.75">
      <c r="A207" s="34">
        <f t="shared" si="70"/>
        <v>-145</v>
      </c>
      <c r="B207" s="79">
        <f t="shared" si="49"/>
        <v>-3683</v>
      </c>
      <c r="C207" s="80">
        <f t="shared" si="50"/>
      </c>
      <c r="D207" s="34">
        <f t="shared" si="51"/>
      </c>
      <c r="E207" s="80">
        <f t="shared" si="52"/>
      </c>
      <c r="F207" s="34">
        <f t="shared" si="53"/>
      </c>
      <c r="G207" s="36">
        <f t="shared" si="54"/>
      </c>
      <c r="H207" s="43">
        <f t="shared" si="55"/>
      </c>
      <c r="I207" s="35">
        <f t="shared" si="56"/>
      </c>
      <c r="J207" s="43">
        <f t="shared" si="57"/>
      </c>
      <c r="K207" s="36">
        <f t="shared" si="58"/>
      </c>
      <c r="L207" s="36">
        <f t="shared" si="59"/>
      </c>
      <c r="M207" s="36">
        <f t="shared" si="60"/>
      </c>
      <c r="N207" s="44">
        <f t="shared" si="61"/>
      </c>
      <c r="O207" s="36">
        <f t="shared" si="62"/>
      </c>
      <c r="P207" s="44" t="str">
        <f t="shared" si="63"/>
        <v> </v>
      </c>
      <c r="Q207" s="36">
        <f t="shared" si="64"/>
      </c>
      <c r="AA207" s="16">
        <f t="shared" si="65"/>
        <v>-1</v>
      </c>
      <c r="AB207" s="13">
        <f t="shared" si="67"/>
        <v>166</v>
      </c>
      <c r="AC207" s="28">
        <f t="shared" si="71"/>
        <v>-165</v>
      </c>
      <c r="AD207" s="28">
        <f t="shared" si="71"/>
        <v>-165</v>
      </c>
    </row>
    <row r="208" spans="1:30" ht="12.75">
      <c r="A208" s="34">
        <f t="shared" si="70"/>
        <v>-146</v>
      </c>
      <c r="B208" s="79">
        <f t="shared" si="49"/>
        <v>-3708.3999999999996</v>
      </c>
      <c r="C208" s="80">
        <f t="shared" si="50"/>
      </c>
      <c r="D208" s="34">
        <f t="shared" si="51"/>
      </c>
      <c r="E208" s="80">
        <f t="shared" si="52"/>
      </c>
      <c r="F208" s="34">
        <f t="shared" si="53"/>
      </c>
      <c r="G208" s="36">
        <f t="shared" si="54"/>
      </c>
      <c r="H208" s="43">
        <f t="shared" si="55"/>
      </c>
      <c r="I208" s="35">
        <f t="shared" si="56"/>
      </c>
      <c r="J208" s="43">
        <f t="shared" si="57"/>
      </c>
      <c r="K208" s="36">
        <f t="shared" si="58"/>
      </c>
      <c r="L208" s="36">
        <f t="shared" si="59"/>
      </c>
      <c r="M208" s="36">
        <f t="shared" si="60"/>
      </c>
      <c r="N208" s="44">
        <f t="shared" si="61"/>
      </c>
      <c r="O208" s="36">
        <f t="shared" si="62"/>
      </c>
      <c r="P208" s="44" t="str">
        <f t="shared" si="63"/>
        <v> </v>
      </c>
      <c r="Q208" s="36">
        <f t="shared" si="64"/>
      </c>
      <c r="AA208" s="16">
        <f t="shared" si="65"/>
        <v>-1</v>
      </c>
      <c r="AB208" s="13">
        <f t="shared" si="67"/>
        <v>167</v>
      </c>
      <c r="AC208" s="28">
        <f t="shared" si="71"/>
        <v>-166</v>
      </c>
      <c r="AD208" s="28">
        <f t="shared" si="71"/>
        <v>-166</v>
      </c>
    </row>
    <row r="209" spans="1:30" ht="12.75">
      <c r="A209" s="34">
        <f t="shared" si="70"/>
        <v>-147</v>
      </c>
      <c r="B209" s="79">
        <f t="shared" si="49"/>
        <v>-3733.7999999999997</v>
      </c>
      <c r="C209" s="80">
        <f t="shared" si="50"/>
      </c>
      <c r="D209" s="34">
        <f t="shared" si="51"/>
      </c>
      <c r="E209" s="80">
        <f t="shared" si="52"/>
      </c>
      <c r="F209" s="34">
        <f t="shared" si="53"/>
      </c>
      <c r="G209" s="36">
        <f t="shared" si="54"/>
      </c>
      <c r="H209" s="43">
        <f t="shared" si="55"/>
      </c>
      <c r="I209" s="35">
        <f t="shared" si="56"/>
      </c>
      <c r="J209" s="43">
        <f t="shared" si="57"/>
      </c>
      <c r="K209" s="36">
        <f t="shared" si="58"/>
      </c>
      <c r="L209" s="36">
        <f t="shared" si="59"/>
      </c>
      <c r="M209" s="36">
        <f t="shared" si="60"/>
      </c>
      <c r="N209" s="44">
        <f t="shared" si="61"/>
      </c>
      <c r="O209" s="36">
        <f t="shared" si="62"/>
      </c>
      <c r="P209" s="44" t="str">
        <f t="shared" si="63"/>
        <v> </v>
      </c>
      <c r="Q209" s="36">
        <f t="shared" si="64"/>
      </c>
      <c r="AA209" s="16">
        <f t="shared" si="65"/>
        <v>-1</v>
      </c>
      <c r="AB209" s="13">
        <f t="shared" si="67"/>
        <v>168</v>
      </c>
      <c r="AC209" s="28">
        <f t="shared" si="71"/>
        <v>-167</v>
      </c>
      <c r="AD209" s="28">
        <f t="shared" si="71"/>
        <v>-167</v>
      </c>
    </row>
    <row r="210" spans="1:30" ht="12.75">
      <c r="A210" s="34">
        <f t="shared" si="70"/>
        <v>-148</v>
      </c>
      <c r="B210" s="79">
        <f t="shared" si="49"/>
        <v>-3759.2</v>
      </c>
      <c r="C210" s="80">
        <f t="shared" si="50"/>
      </c>
      <c r="D210" s="34">
        <f t="shared" si="51"/>
      </c>
      <c r="E210" s="80">
        <f t="shared" si="52"/>
      </c>
      <c r="F210" s="34">
        <f t="shared" si="53"/>
      </c>
      <c r="G210" s="36">
        <f t="shared" si="54"/>
      </c>
      <c r="H210" s="43">
        <f t="shared" si="55"/>
      </c>
      <c r="I210" s="35">
        <f t="shared" si="56"/>
      </c>
      <c r="J210" s="43">
        <f t="shared" si="57"/>
      </c>
      <c r="K210" s="36">
        <f t="shared" si="58"/>
      </c>
      <c r="L210" s="36">
        <f t="shared" si="59"/>
      </c>
      <c r="M210" s="36">
        <f t="shared" si="60"/>
      </c>
      <c r="N210" s="44">
        <f t="shared" si="61"/>
      </c>
      <c r="O210" s="36">
        <f t="shared" si="62"/>
      </c>
      <c r="P210" s="44" t="str">
        <f t="shared" si="63"/>
        <v> </v>
      </c>
      <c r="Q210" s="36">
        <f t="shared" si="64"/>
      </c>
      <c r="AA210" s="16">
        <f t="shared" si="65"/>
        <v>-1</v>
      </c>
      <c r="AB210" s="13">
        <f t="shared" si="67"/>
        <v>169</v>
      </c>
      <c r="AC210" s="28">
        <f t="shared" si="71"/>
        <v>-168</v>
      </c>
      <c r="AD210" s="28">
        <f t="shared" si="71"/>
        <v>-168</v>
      </c>
    </row>
    <row r="211" spans="1:30" ht="12.75">
      <c r="A211" s="34">
        <f t="shared" si="70"/>
        <v>-149</v>
      </c>
      <c r="B211" s="79">
        <f t="shared" si="49"/>
        <v>-3784.6</v>
      </c>
      <c r="C211" s="80">
        <f t="shared" si="50"/>
      </c>
      <c r="D211" s="34">
        <f t="shared" si="51"/>
      </c>
      <c r="E211" s="80">
        <f t="shared" si="52"/>
      </c>
      <c r="F211" s="34">
        <f t="shared" si="53"/>
      </c>
      <c r="G211" s="36">
        <f t="shared" si="54"/>
      </c>
      <c r="H211" s="43">
        <f t="shared" si="55"/>
      </c>
      <c r="I211" s="35">
        <f t="shared" si="56"/>
      </c>
      <c r="J211" s="43">
        <f t="shared" si="57"/>
      </c>
      <c r="K211" s="36">
        <f t="shared" si="58"/>
      </c>
      <c r="L211" s="36">
        <f t="shared" si="59"/>
      </c>
      <c r="M211" s="36">
        <f t="shared" si="60"/>
      </c>
      <c r="N211" s="44">
        <f t="shared" si="61"/>
      </c>
      <c r="O211" s="36">
        <f t="shared" si="62"/>
      </c>
      <c r="P211" s="44" t="str">
        <f t="shared" si="63"/>
        <v> </v>
      </c>
      <c r="Q211" s="36">
        <f t="shared" si="64"/>
      </c>
      <c r="AA211" s="16">
        <f t="shared" si="65"/>
        <v>-1</v>
      </c>
      <c r="AB211" s="13">
        <f t="shared" si="67"/>
        <v>170</v>
      </c>
      <c r="AC211" s="28">
        <f t="shared" si="71"/>
        <v>-169</v>
      </c>
      <c r="AD211" s="28">
        <f t="shared" si="71"/>
        <v>-169</v>
      </c>
    </row>
    <row r="212" spans="1:30" ht="12.75">
      <c r="A212" s="34">
        <f t="shared" si="70"/>
        <v>-150</v>
      </c>
      <c r="B212" s="79">
        <f t="shared" si="49"/>
        <v>-3810</v>
      </c>
      <c r="C212" s="80">
        <f t="shared" si="50"/>
      </c>
      <c r="D212" s="34">
        <f t="shared" si="51"/>
      </c>
      <c r="E212" s="80">
        <f t="shared" si="52"/>
      </c>
      <c r="F212" s="34">
        <f t="shared" si="53"/>
      </c>
      <c r="G212" s="36">
        <f t="shared" si="54"/>
      </c>
      <c r="H212" s="43">
        <f t="shared" si="55"/>
      </c>
      <c r="I212" s="35">
        <f t="shared" si="56"/>
      </c>
      <c r="J212" s="43">
        <f t="shared" si="57"/>
      </c>
      <c r="K212" s="36">
        <f t="shared" si="58"/>
      </c>
      <c r="L212" s="36">
        <f t="shared" si="59"/>
      </c>
      <c r="M212" s="36">
        <f t="shared" si="60"/>
      </c>
      <c r="N212" s="44">
        <f t="shared" si="61"/>
      </c>
      <c r="O212" s="36">
        <f t="shared" si="62"/>
      </c>
      <c r="P212" s="44" t="str">
        <f t="shared" si="63"/>
        <v> </v>
      </c>
      <c r="Q212" s="36">
        <f t="shared" si="64"/>
      </c>
      <c r="AA212" s="16">
        <f t="shared" si="65"/>
        <v>-1</v>
      </c>
      <c r="AB212" s="13">
        <f t="shared" si="67"/>
        <v>171</v>
      </c>
      <c r="AC212" s="28">
        <f t="shared" si="71"/>
        <v>-170</v>
      </c>
      <c r="AD212" s="28">
        <f t="shared" si="71"/>
        <v>-170</v>
      </c>
    </row>
    <row r="213" spans="1:30" ht="12.75">
      <c r="A213" s="34">
        <f t="shared" si="70"/>
        <v>-151</v>
      </c>
      <c r="B213" s="79">
        <f t="shared" si="49"/>
        <v>-3835.3999999999996</v>
      </c>
      <c r="C213" s="80">
        <f t="shared" si="50"/>
      </c>
      <c r="D213" s="34">
        <f t="shared" si="51"/>
      </c>
      <c r="E213" s="80">
        <f t="shared" si="52"/>
      </c>
      <c r="F213" s="34">
        <f t="shared" si="53"/>
      </c>
      <c r="G213" s="36">
        <f t="shared" si="54"/>
      </c>
      <c r="H213" s="43">
        <f t="shared" si="55"/>
      </c>
      <c r="I213" s="35">
        <f t="shared" si="56"/>
      </c>
      <c r="J213" s="43">
        <f t="shared" si="57"/>
      </c>
      <c r="K213" s="36">
        <f t="shared" si="58"/>
      </c>
      <c r="L213" s="36">
        <f t="shared" si="59"/>
      </c>
      <c r="M213" s="36">
        <f t="shared" si="60"/>
      </c>
      <c r="N213" s="44">
        <f t="shared" si="61"/>
      </c>
      <c r="O213" s="36">
        <f t="shared" si="62"/>
      </c>
      <c r="P213" s="44" t="str">
        <f t="shared" si="63"/>
        <v> </v>
      </c>
      <c r="Q213" s="36">
        <f t="shared" si="64"/>
      </c>
      <c r="AA213" s="16">
        <f t="shared" si="65"/>
        <v>-1</v>
      </c>
      <c r="AB213" s="13">
        <f t="shared" si="67"/>
        <v>172</v>
      </c>
      <c r="AC213" s="28">
        <f t="shared" si="71"/>
        <v>-171</v>
      </c>
      <c r="AD213" s="28">
        <f t="shared" si="71"/>
        <v>-171</v>
      </c>
    </row>
    <row r="214" spans="1:30" ht="12.75">
      <c r="A214" s="34">
        <f t="shared" si="70"/>
        <v>-152</v>
      </c>
      <c r="B214" s="79">
        <f t="shared" si="49"/>
        <v>-3860.7999999999997</v>
      </c>
      <c r="C214" s="80">
        <f t="shared" si="50"/>
      </c>
      <c r="D214" s="34">
        <f t="shared" si="51"/>
      </c>
      <c r="E214" s="80">
        <f t="shared" si="52"/>
      </c>
      <c r="F214" s="34">
        <f t="shared" si="53"/>
      </c>
      <c r="G214" s="36">
        <f t="shared" si="54"/>
      </c>
      <c r="H214" s="43">
        <f t="shared" si="55"/>
      </c>
      <c r="I214" s="35">
        <f t="shared" si="56"/>
      </c>
      <c r="J214" s="43">
        <f t="shared" si="57"/>
      </c>
      <c r="K214" s="36">
        <f t="shared" si="58"/>
      </c>
      <c r="L214" s="36">
        <f t="shared" si="59"/>
      </c>
      <c r="M214" s="36">
        <f t="shared" si="60"/>
      </c>
      <c r="N214" s="44">
        <f t="shared" si="61"/>
      </c>
      <c r="O214" s="36">
        <f t="shared" si="62"/>
      </c>
      <c r="P214" s="44" t="str">
        <f t="shared" si="63"/>
        <v> </v>
      </c>
      <c r="Q214" s="36">
        <f t="shared" si="64"/>
      </c>
      <c r="AA214" s="16">
        <f t="shared" si="65"/>
        <v>-1</v>
      </c>
      <c r="AB214" s="13">
        <f t="shared" si="67"/>
        <v>173</v>
      </c>
      <c r="AC214" s="28">
        <f t="shared" si="71"/>
        <v>-172</v>
      </c>
      <c r="AD214" s="28">
        <f t="shared" si="71"/>
        <v>-172</v>
      </c>
    </row>
    <row r="215" spans="1:30" ht="12.75">
      <c r="A215" s="34">
        <f t="shared" si="70"/>
        <v>-153</v>
      </c>
      <c r="B215" s="79">
        <f t="shared" si="49"/>
        <v>-3886.2</v>
      </c>
      <c r="C215" s="80">
        <f t="shared" si="50"/>
      </c>
      <c r="D215" s="34">
        <f t="shared" si="51"/>
      </c>
      <c r="E215" s="80">
        <f t="shared" si="52"/>
      </c>
      <c r="F215" s="34">
        <f t="shared" si="53"/>
      </c>
      <c r="G215" s="36">
        <f t="shared" si="54"/>
      </c>
      <c r="H215" s="43">
        <f t="shared" si="55"/>
      </c>
      <c r="I215" s="35">
        <f t="shared" si="56"/>
      </c>
      <c r="J215" s="43">
        <f t="shared" si="57"/>
      </c>
      <c r="K215" s="36">
        <f t="shared" si="58"/>
      </c>
      <c r="L215" s="36">
        <f t="shared" si="59"/>
      </c>
      <c r="M215" s="36">
        <f t="shared" si="60"/>
      </c>
      <c r="N215" s="44">
        <f t="shared" si="61"/>
      </c>
      <c r="O215" s="36">
        <f t="shared" si="62"/>
      </c>
      <c r="P215" s="44" t="str">
        <f t="shared" si="63"/>
        <v> </v>
      </c>
      <c r="Q215" s="36">
        <f t="shared" si="64"/>
      </c>
      <c r="AA215" s="16">
        <f t="shared" si="65"/>
        <v>-1</v>
      </c>
      <c r="AB215" s="13">
        <f t="shared" si="67"/>
        <v>174</v>
      </c>
      <c r="AC215" s="28">
        <f t="shared" si="71"/>
        <v>-173</v>
      </c>
      <c r="AD215" s="28">
        <f t="shared" si="71"/>
        <v>-173</v>
      </c>
    </row>
    <row r="216" spans="1:30" ht="12.75">
      <c r="A216" s="34">
        <f t="shared" si="70"/>
        <v>-154</v>
      </c>
      <c r="B216" s="79">
        <f t="shared" si="49"/>
        <v>-3911.6</v>
      </c>
      <c r="C216" s="80">
        <f t="shared" si="50"/>
      </c>
      <c r="D216" s="34">
        <f t="shared" si="51"/>
      </c>
      <c r="E216" s="80">
        <f t="shared" si="52"/>
      </c>
      <c r="F216" s="34">
        <f t="shared" si="53"/>
      </c>
      <c r="G216" s="36">
        <f t="shared" si="54"/>
      </c>
      <c r="H216" s="43">
        <f t="shared" si="55"/>
      </c>
      <c r="I216" s="35">
        <f t="shared" si="56"/>
      </c>
      <c r="J216" s="43">
        <f t="shared" si="57"/>
      </c>
      <c r="K216" s="36">
        <f t="shared" si="58"/>
      </c>
      <c r="L216" s="36">
        <f t="shared" si="59"/>
      </c>
      <c r="M216" s="36">
        <f t="shared" si="60"/>
      </c>
      <c r="N216" s="44">
        <f t="shared" si="61"/>
      </c>
      <c r="O216" s="36">
        <f t="shared" si="62"/>
      </c>
      <c r="P216" s="44" t="str">
        <f t="shared" si="63"/>
        <v> </v>
      </c>
      <c r="Q216" s="36">
        <f t="shared" si="64"/>
      </c>
      <c r="AA216" s="16">
        <f t="shared" si="65"/>
        <v>-1</v>
      </c>
      <c r="AB216" s="13">
        <f t="shared" si="67"/>
        <v>175</v>
      </c>
      <c r="AC216" s="28">
        <f t="shared" si="71"/>
        <v>-174</v>
      </c>
      <c r="AD216" s="28">
        <f t="shared" si="71"/>
        <v>-174</v>
      </c>
    </row>
    <row r="217" spans="1:30" ht="12.75">
      <c r="A217" s="34">
        <f t="shared" si="70"/>
        <v>-155</v>
      </c>
      <c r="B217" s="79">
        <f t="shared" si="49"/>
        <v>-3937</v>
      </c>
      <c r="C217" s="80">
        <f t="shared" si="50"/>
      </c>
      <c r="D217" s="34">
        <f t="shared" si="51"/>
      </c>
      <c r="E217" s="80">
        <f t="shared" si="52"/>
      </c>
      <c r="F217" s="34">
        <f t="shared" si="53"/>
      </c>
      <c r="G217" s="36">
        <f t="shared" si="54"/>
      </c>
      <c r="H217" s="43">
        <f t="shared" si="55"/>
      </c>
      <c r="I217" s="35">
        <f t="shared" si="56"/>
      </c>
      <c r="J217" s="43">
        <f t="shared" si="57"/>
      </c>
      <c r="K217" s="36">
        <f t="shared" si="58"/>
      </c>
      <c r="L217" s="36">
        <f t="shared" si="59"/>
      </c>
      <c r="M217" s="36">
        <f t="shared" si="60"/>
      </c>
      <c r="N217" s="44">
        <f t="shared" si="61"/>
      </c>
      <c r="O217" s="36">
        <f t="shared" si="62"/>
      </c>
      <c r="P217" s="44" t="str">
        <f t="shared" si="63"/>
        <v> </v>
      </c>
      <c r="Q217" s="36">
        <f t="shared" si="64"/>
      </c>
      <c r="AA217" s="16">
        <f t="shared" si="65"/>
        <v>-1</v>
      </c>
      <c r="AB217" s="13">
        <f t="shared" si="67"/>
        <v>176</v>
      </c>
      <c r="AC217" s="28">
        <f t="shared" si="71"/>
        <v>-175</v>
      </c>
      <c r="AD217" s="28">
        <f t="shared" si="71"/>
        <v>-175</v>
      </c>
    </row>
    <row r="218" spans="1:30" ht="12.75">
      <c r="A218" s="34">
        <f t="shared" si="70"/>
        <v>-156</v>
      </c>
      <c r="B218" s="79">
        <f t="shared" si="49"/>
        <v>-3962.3999999999996</v>
      </c>
      <c r="C218" s="80">
        <f t="shared" si="50"/>
      </c>
      <c r="D218" s="34">
        <f t="shared" si="51"/>
      </c>
      <c r="E218" s="80">
        <f t="shared" si="52"/>
      </c>
      <c r="F218" s="34">
        <f t="shared" si="53"/>
      </c>
      <c r="G218" s="36">
        <f t="shared" si="54"/>
      </c>
      <c r="H218" s="43">
        <f t="shared" si="55"/>
      </c>
      <c r="I218" s="35">
        <f t="shared" si="56"/>
      </c>
      <c r="J218" s="43">
        <f t="shared" si="57"/>
      </c>
      <c r="K218" s="36">
        <f t="shared" si="58"/>
      </c>
      <c r="L218" s="36">
        <f t="shared" si="59"/>
      </c>
      <c r="M218" s="36">
        <f t="shared" si="60"/>
      </c>
      <c r="N218" s="44">
        <f t="shared" si="61"/>
      </c>
      <c r="O218" s="36">
        <f t="shared" si="62"/>
      </c>
      <c r="P218" s="44" t="str">
        <f t="shared" si="63"/>
        <v> </v>
      </c>
      <c r="Q218" s="36">
        <f t="shared" si="64"/>
      </c>
      <c r="AA218" s="16">
        <f t="shared" si="65"/>
        <v>-1</v>
      </c>
      <c r="AB218" s="13">
        <f t="shared" si="67"/>
        <v>177</v>
      </c>
      <c r="AC218" s="28">
        <f t="shared" si="71"/>
        <v>-176</v>
      </c>
      <c r="AD218" s="28">
        <f t="shared" si="71"/>
        <v>-176</v>
      </c>
    </row>
    <row r="219" spans="1:30" ht="12.75">
      <c r="A219" s="34">
        <f t="shared" si="70"/>
        <v>-157</v>
      </c>
      <c r="B219" s="79">
        <f t="shared" si="49"/>
        <v>-3987.7999999999997</v>
      </c>
      <c r="C219" s="80">
        <f t="shared" si="50"/>
      </c>
      <c r="D219" s="34">
        <f t="shared" si="51"/>
      </c>
      <c r="E219" s="80">
        <f t="shared" si="52"/>
      </c>
      <c r="F219" s="34">
        <f t="shared" si="53"/>
      </c>
      <c r="G219" s="36">
        <f t="shared" si="54"/>
      </c>
      <c r="H219" s="43">
        <f t="shared" si="55"/>
      </c>
      <c r="I219" s="35">
        <f t="shared" si="56"/>
      </c>
      <c r="J219" s="43">
        <f t="shared" si="57"/>
      </c>
      <c r="K219" s="36">
        <f t="shared" si="58"/>
      </c>
      <c r="L219" s="36">
        <f t="shared" si="59"/>
      </c>
      <c r="M219" s="36">
        <f t="shared" si="60"/>
      </c>
      <c r="N219" s="44">
        <f t="shared" si="61"/>
      </c>
      <c r="O219" s="36">
        <f t="shared" si="62"/>
      </c>
      <c r="P219" s="44" t="str">
        <f t="shared" si="63"/>
        <v> </v>
      </c>
      <c r="Q219" s="36">
        <f t="shared" si="64"/>
      </c>
      <c r="AA219" s="16">
        <f t="shared" si="65"/>
        <v>-1</v>
      </c>
      <c r="AB219" s="13">
        <f t="shared" si="67"/>
        <v>178</v>
      </c>
      <c r="AC219" s="28">
        <f t="shared" si="71"/>
        <v>-177</v>
      </c>
      <c r="AD219" s="28">
        <f t="shared" si="71"/>
        <v>-177</v>
      </c>
    </row>
    <row r="220" spans="1:30" ht="12.75">
      <c r="A220" s="34">
        <f t="shared" si="70"/>
        <v>-158</v>
      </c>
      <c r="B220" s="79">
        <f t="shared" si="49"/>
        <v>-4013.2</v>
      </c>
      <c r="C220" s="80">
        <f t="shared" si="50"/>
      </c>
      <c r="D220" s="34">
        <f t="shared" si="51"/>
      </c>
      <c r="E220" s="80">
        <f t="shared" si="52"/>
      </c>
      <c r="F220" s="34">
        <f t="shared" si="53"/>
      </c>
      <c r="G220" s="36">
        <f t="shared" si="54"/>
      </c>
      <c r="H220" s="43">
        <f t="shared" si="55"/>
      </c>
      <c r="I220" s="35">
        <f t="shared" si="56"/>
      </c>
      <c r="J220" s="43">
        <f t="shared" si="57"/>
      </c>
      <c r="K220" s="36">
        <f t="shared" si="58"/>
      </c>
      <c r="L220" s="36">
        <f t="shared" si="59"/>
      </c>
      <c r="M220" s="36">
        <f t="shared" si="60"/>
      </c>
      <c r="N220" s="44">
        <f t="shared" si="61"/>
      </c>
      <c r="O220" s="36">
        <f t="shared" si="62"/>
      </c>
      <c r="P220" s="44" t="str">
        <f t="shared" si="63"/>
        <v> </v>
      </c>
      <c r="Q220" s="36">
        <f t="shared" si="64"/>
      </c>
      <c r="AA220" s="16">
        <f t="shared" si="65"/>
        <v>-1</v>
      </c>
      <c r="AB220" s="13">
        <f t="shared" si="67"/>
        <v>179</v>
      </c>
      <c r="AC220" s="28">
        <f aca="true" t="shared" si="72" ref="AC220:AD235">AC219-1</f>
        <v>-178</v>
      </c>
      <c r="AD220" s="28">
        <f t="shared" si="72"/>
        <v>-178</v>
      </c>
    </row>
    <row r="221" spans="1:30" ht="12.75">
      <c r="A221" s="34">
        <f t="shared" si="70"/>
        <v>-159</v>
      </c>
      <c r="B221" s="79">
        <f aca="true" t="shared" si="73" ref="B221:B284">A221*25.4</f>
        <v>-4038.6</v>
      </c>
      <c r="C221" s="80">
        <f aca="true" t="shared" si="74" ref="C221:C284">IF(A221&lt;=0,"",D221*0.0283168)</f>
      </c>
      <c r="D221" s="34">
        <f aca="true" t="shared" si="75" ref="D221:D284">IF(A221&lt;=0,"",IF(AA228&gt;=1,LOOKUP(AA228,AG$35:AG$61,AF$35:AF$61),0))</f>
      </c>
      <c r="E221" s="80">
        <f aca="true" t="shared" si="76" ref="E221:E284">IF(A221&lt;=0,"",F221*0.0283168)</f>
      </c>
      <c r="F221" s="34">
        <f aca="true" t="shared" si="77" ref="F221:F284">IF(A221&lt;=0,"",IF(AA228&gt;=10,LOOKUP(AA228,AG$50:AG$61,AH$50:AH$61),0))</f>
      </c>
      <c r="G221" s="36">
        <f aca="true" t="shared" si="78" ref="G221:G284">IF(A221&lt;=0,"",H221*0.0283168)</f>
      </c>
      <c r="H221" s="43">
        <f aca="true" t="shared" si="79" ref="H221:H284">IF(A221&lt;=0,"",D221*$W$48)</f>
      </c>
      <c r="I221" s="35">
        <f aca="true" t="shared" si="80" ref="I221:I284">IF(A221&lt;=0,"",J221*0.0283168)</f>
      </c>
      <c r="J221" s="43">
        <f aca="true" t="shared" si="81" ref="J221:J284">IF(A221&lt;=0,"",F221*$W$49)</f>
      </c>
      <c r="K221" s="36">
        <f aca="true" t="shared" si="82" ref="K221:K284">IF(A221&lt;=0,"",L221*0.0283168)</f>
      </c>
      <c r="L221" s="36">
        <f aca="true" t="shared" si="83" ref="L221:L284">IF(A221&lt;=0,"",IF(D221=0.0001,((W$37*0.5/12)-H221)*X$56,((W$37*1/12)-H221)*X$56))</f>
      </c>
      <c r="M221" s="36">
        <f aca="true" t="shared" si="84" ref="M221:M284">IF(A221&lt;=0,"",N221*0.0283168)</f>
      </c>
      <c r="N221" s="44">
        <f aca="true" t="shared" si="85" ref="N221:N284">IF(A221&lt;=0,"",H221+L221+J221)</f>
      </c>
      <c r="O221" s="36">
        <f aca="true" t="shared" si="86" ref="O221:O284">IF(A221&lt;=0,"",P221*0.0283168)</f>
      </c>
      <c r="P221" s="44" t="str">
        <f aca="true" t="shared" si="87" ref="P221:P284">IF(A221&lt;=0," ",IF(A221=1,L221,N221+P222))</f>
        <v> </v>
      </c>
      <c r="Q221" s="36">
        <f aca="true" t="shared" si="88" ref="Q221:Q284">IF(A221&lt;=0,"",I$23+B221/1000)</f>
      </c>
      <c r="AA221" s="16">
        <f t="shared" si="65"/>
        <v>-1</v>
      </c>
      <c r="AB221" s="13">
        <f t="shared" si="67"/>
        <v>180</v>
      </c>
      <c r="AC221" s="28">
        <f t="shared" si="72"/>
        <v>-179</v>
      </c>
      <c r="AD221" s="28">
        <f t="shared" si="72"/>
        <v>-179</v>
      </c>
    </row>
    <row r="222" spans="1:30" ht="12.75">
      <c r="A222" s="34">
        <f t="shared" si="70"/>
        <v>-160</v>
      </c>
      <c r="B222" s="79">
        <f t="shared" si="73"/>
        <v>-4064</v>
      </c>
      <c r="C222" s="80">
        <f t="shared" si="74"/>
      </c>
      <c r="D222" s="34">
        <f t="shared" si="75"/>
      </c>
      <c r="E222" s="80">
        <f t="shared" si="76"/>
      </c>
      <c r="F222" s="34">
        <f t="shared" si="77"/>
      </c>
      <c r="G222" s="36">
        <f t="shared" si="78"/>
      </c>
      <c r="H222" s="43">
        <f t="shared" si="79"/>
      </c>
      <c r="I222" s="35">
        <f t="shared" si="80"/>
      </c>
      <c r="J222" s="43">
        <f t="shared" si="81"/>
      </c>
      <c r="K222" s="36">
        <f t="shared" si="82"/>
      </c>
      <c r="L222" s="36">
        <f t="shared" si="83"/>
      </c>
      <c r="M222" s="36">
        <f t="shared" si="84"/>
      </c>
      <c r="N222" s="44">
        <f t="shared" si="85"/>
      </c>
      <c r="O222" s="36">
        <f t="shared" si="86"/>
      </c>
      <c r="P222" s="44" t="str">
        <f t="shared" si="87"/>
        <v> </v>
      </c>
      <c r="Q222" s="36">
        <f t="shared" si="88"/>
      </c>
      <c r="AA222" s="16">
        <f t="shared" si="65"/>
        <v>-1</v>
      </c>
      <c r="AB222" s="13">
        <f t="shared" si="67"/>
        <v>181</v>
      </c>
      <c r="AC222" s="28">
        <f t="shared" si="72"/>
        <v>-180</v>
      </c>
      <c r="AD222" s="28">
        <f t="shared" si="72"/>
        <v>-180</v>
      </c>
    </row>
    <row r="223" spans="1:30" ht="12.75">
      <c r="A223" s="34">
        <f t="shared" si="70"/>
        <v>-161</v>
      </c>
      <c r="B223" s="79">
        <f t="shared" si="73"/>
        <v>-4089.3999999999996</v>
      </c>
      <c r="C223" s="80">
        <f t="shared" si="74"/>
      </c>
      <c r="D223" s="34">
        <f t="shared" si="75"/>
      </c>
      <c r="E223" s="80">
        <f t="shared" si="76"/>
      </c>
      <c r="F223" s="34">
        <f t="shared" si="77"/>
      </c>
      <c r="G223" s="36">
        <f t="shared" si="78"/>
      </c>
      <c r="H223" s="43">
        <f t="shared" si="79"/>
      </c>
      <c r="I223" s="35">
        <f t="shared" si="80"/>
      </c>
      <c r="J223" s="43">
        <f t="shared" si="81"/>
      </c>
      <c r="K223" s="36">
        <f t="shared" si="82"/>
      </c>
      <c r="L223" s="36">
        <f t="shared" si="83"/>
      </c>
      <c r="M223" s="36">
        <f t="shared" si="84"/>
      </c>
      <c r="N223" s="44">
        <f t="shared" si="85"/>
      </c>
      <c r="O223" s="36">
        <f t="shared" si="86"/>
      </c>
      <c r="P223" s="44" t="str">
        <f t="shared" si="87"/>
        <v> </v>
      </c>
      <c r="Q223" s="36">
        <f t="shared" si="88"/>
      </c>
      <c r="AA223" s="16">
        <f t="shared" si="65"/>
        <v>-1</v>
      </c>
      <c r="AB223" s="13">
        <f t="shared" si="67"/>
        <v>182</v>
      </c>
      <c r="AC223" s="28">
        <f t="shared" si="72"/>
        <v>-181</v>
      </c>
      <c r="AD223" s="28">
        <f t="shared" si="72"/>
        <v>-181</v>
      </c>
    </row>
    <row r="224" spans="1:30" ht="12.75">
      <c r="A224" s="34">
        <f t="shared" si="70"/>
        <v>-162</v>
      </c>
      <c r="B224" s="79">
        <f t="shared" si="73"/>
        <v>-4114.8</v>
      </c>
      <c r="C224" s="80">
        <f t="shared" si="74"/>
      </c>
      <c r="D224" s="34">
        <f t="shared" si="75"/>
      </c>
      <c r="E224" s="80">
        <f t="shared" si="76"/>
      </c>
      <c r="F224" s="34">
        <f t="shared" si="77"/>
      </c>
      <c r="G224" s="36">
        <f t="shared" si="78"/>
      </c>
      <c r="H224" s="43">
        <f t="shared" si="79"/>
      </c>
      <c r="I224" s="35">
        <f t="shared" si="80"/>
      </c>
      <c r="J224" s="43">
        <f t="shared" si="81"/>
      </c>
      <c r="K224" s="36">
        <f t="shared" si="82"/>
      </c>
      <c r="L224" s="36">
        <f t="shared" si="83"/>
      </c>
      <c r="M224" s="36">
        <f t="shared" si="84"/>
      </c>
      <c r="N224" s="44">
        <f t="shared" si="85"/>
      </c>
      <c r="O224" s="36">
        <f t="shared" si="86"/>
      </c>
      <c r="P224" s="44" t="str">
        <f t="shared" si="87"/>
        <v> </v>
      </c>
      <c r="Q224" s="36">
        <f t="shared" si="88"/>
      </c>
      <c r="AA224" s="16">
        <f t="shared" si="65"/>
        <v>-1</v>
      </c>
      <c r="AB224" s="13">
        <f t="shared" si="67"/>
        <v>183</v>
      </c>
      <c r="AC224" s="28">
        <f t="shared" si="72"/>
        <v>-182</v>
      </c>
      <c r="AD224" s="28">
        <f t="shared" si="72"/>
        <v>-182</v>
      </c>
    </row>
    <row r="225" spans="1:30" ht="12.75">
      <c r="A225" s="34">
        <f t="shared" si="70"/>
        <v>-163</v>
      </c>
      <c r="B225" s="79">
        <f t="shared" si="73"/>
        <v>-4140.2</v>
      </c>
      <c r="C225" s="80">
        <f t="shared" si="74"/>
      </c>
      <c r="D225" s="34">
        <f t="shared" si="75"/>
      </c>
      <c r="E225" s="80">
        <f t="shared" si="76"/>
      </c>
      <c r="F225" s="34">
        <f t="shared" si="77"/>
      </c>
      <c r="G225" s="36">
        <f t="shared" si="78"/>
      </c>
      <c r="H225" s="43">
        <f t="shared" si="79"/>
      </c>
      <c r="I225" s="35">
        <f t="shared" si="80"/>
      </c>
      <c r="J225" s="43">
        <f t="shared" si="81"/>
      </c>
      <c r="K225" s="36">
        <f t="shared" si="82"/>
      </c>
      <c r="L225" s="36">
        <f t="shared" si="83"/>
      </c>
      <c r="M225" s="36">
        <f t="shared" si="84"/>
      </c>
      <c r="N225" s="44">
        <f t="shared" si="85"/>
      </c>
      <c r="O225" s="36">
        <f t="shared" si="86"/>
      </c>
      <c r="P225" s="44" t="str">
        <f t="shared" si="87"/>
        <v> </v>
      </c>
      <c r="Q225" s="36">
        <f t="shared" si="88"/>
      </c>
      <c r="AA225" s="16">
        <f t="shared" si="65"/>
        <v>-1</v>
      </c>
      <c r="AB225" s="13">
        <f t="shared" si="67"/>
        <v>184</v>
      </c>
      <c r="AC225" s="28">
        <f t="shared" si="72"/>
        <v>-183</v>
      </c>
      <c r="AD225" s="28">
        <f t="shared" si="72"/>
        <v>-183</v>
      </c>
    </row>
    <row r="226" spans="1:30" ht="12.75">
      <c r="A226" s="34">
        <f t="shared" si="70"/>
        <v>-164</v>
      </c>
      <c r="B226" s="79">
        <f t="shared" si="73"/>
        <v>-4165.599999999999</v>
      </c>
      <c r="C226" s="80">
        <f t="shared" si="74"/>
      </c>
      <c r="D226" s="34">
        <f t="shared" si="75"/>
      </c>
      <c r="E226" s="80">
        <f t="shared" si="76"/>
      </c>
      <c r="F226" s="34">
        <f t="shared" si="77"/>
      </c>
      <c r="G226" s="36">
        <f t="shared" si="78"/>
      </c>
      <c r="H226" s="43">
        <f t="shared" si="79"/>
      </c>
      <c r="I226" s="35">
        <f t="shared" si="80"/>
      </c>
      <c r="J226" s="43">
        <f t="shared" si="81"/>
      </c>
      <c r="K226" s="36">
        <f t="shared" si="82"/>
      </c>
      <c r="L226" s="36">
        <f t="shared" si="83"/>
      </c>
      <c r="M226" s="36">
        <f t="shared" si="84"/>
      </c>
      <c r="N226" s="44">
        <f t="shared" si="85"/>
      </c>
      <c r="O226" s="36">
        <f t="shared" si="86"/>
      </c>
      <c r="P226" s="44" t="str">
        <f t="shared" si="87"/>
        <v> </v>
      </c>
      <c r="Q226" s="36">
        <f t="shared" si="88"/>
      </c>
      <c r="AA226" s="16">
        <f t="shared" si="65"/>
        <v>-1</v>
      </c>
      <c r="AB226" s="13">
        <f t="shared" si="67"/>
        <v>185</v>
      </c>
      <c r="AC226" s="28">
        <f t="shared" si="72"/>
        <v>-184</v>
      </c>
      <c r="AD226" s="28">
        <f t="shared" si="72"/>
        <v>-184</v>
      </c>
    </row>
    <row r="227" spans="1:30" ht="12.75">
      <c r="A227" s="34">
        <f t="shared" si="70"/>
        <v>-165</v>
      </c>
      <c r="B227" s="79">
        <f t="shared" si="73"/>
        <v>-4191</v>
      </c>
      <c r="C227" s="80">
        <f t="shared" si="74"/>
      </c>
      <c r="D227" s="34">
        <f t="shared" si="75"/>
      </c>
      <c r="E227" s="80">
        <f t="shared" si="76"/>
      </c>
      <c r="F227" s="34">
        <f t="shared" si="77"/>
      </c>
      <c r="G227" s="36">
        <f t="shared" si="78"/>
      </c>
      <c r="H227" s="43">
        <f t="shared" si="79"/>
      </c>
      <c r="I227" s="35">
        <f t="shared" si="80"/>
      </c>
      <c r="J227" s="43">
        <f t="shared" si="81"/>
      </c>
      <c r="K227" s="36">
        <f t="shared" si="82"/>
      </c>
      <c r="L227" s="36">
        <f t="shared" si="83"/>
      </c>
      <c r="M227" s="36">
        <f t="shared" si="84"/>
      </c>
      <c r="N227" s="44">
        <f t="shared" si="85"/>
      </c>
      <c r="O227" s="36">
        <f t="shared" si="86"/>
      </c>
      <c r="P227" s="44" t="str">
        <f t="shared" si="87"/>
        <v> </v>
      </c>
      <c r="Q227" s="36">
        <f t="shared" si="88"/>
      </c>
      <c r="AA227" s="16">
        <f t="shared" si="65"/>
        <v>-1</v>
      </c>
      <c r="AB227" s="13">
        <f t="shared" si="67"/>
        <v>186</v>
      </c>
      <c r="AC227" s="28">
        <f t="shared" si="72"/>
        <v>-185</v>
      </c>
      <c r="AD227" s="28">
        <f t="shared" si="72"/>
        <v>-185</v>
      </c>
    </row>
    <row r="228" spans="1:30" ht="12.75">
      <c r="A228" s="34">
        <f t="shared" si="70"/>
        <v>-166</v>
      </c>
      <c r="B228" s="79">
        <f t="shared" si="73"/>
        <v>-4216.4</v>
      </c>
      <c r="C228" s="80">
        <f t="shared" si="74"/>
      </c>
      <c r="D228" s="34">
        <f t="shared" si="75"/>
      </c>
      <c r="E228" s="80">
        <f t="shared" si="76"/>
      </c>
      <c r="F228" s="34">
        <f t="shared" si="77"/>
      </c>
      <c r="G228" s="36">
        <f t="shared" si="78"/>
      </c>
      <c r="H228" s="43">
        <f t="shared" si="79"/>
      </c>
      <c r="I228" s="35">
        <f t="shared" si="80"/>
      </c>
      <c r="J228" s="43">
        <f t="shared" si="81"/>
      </c>
      <c r="K228" s="36">
        <f t="shared" si="82"/>
      </c>
      <c r="L228" s="36">
        <f t="shared" si="83"/>
      </c>
      <c r="M228" s="36">
        <f t="shared" si="84"/>
      </c>
      <c r="N228" s="44">
        <f t="shared" si="85"/>
      </c>
      <c r="O228" s="36">
        <f t="shared" si="86"/>
      </c>
      <c r="P228" s="44" t="str">
        <f t="shared" si="87"/>
        <v> </v>
      </c>
      <c r="Q228" s="36">
        <f t="shared" si="88"/>
      </c>
      <c r="AA228" s="16">
        <f t="shared" si="65"/>
        <v>-1</v>
      </c>
      <c r="AB228" s="13">
        <f t="shared" si="67"/>
        <v>187</v>
      </c>
      <c r="AC228" s="28">
        <f t="shared" si="72"/>
        <v>-186</v>
      </c>
      <c r="AD228" s="28">
        <f t="shared" si="72"/>
        <v>-186</v>
      </c>
    </row>
    <row r="229" spans="1:30" ht="12.75">
      <c r="A229" s="34">
        <f t="shared" si="70"/>
        <v>-167</v>
      </c>
      <c r="B229" s="79">
        <f t="shared" si="73"/>
        <v>-4241.8</v>
      </c>
      <c r="C229" s="80">
        <f t="shared" si="74"/>
      </c>
      <c r="D229" s="34">
        <f t="shared" si="75"/>
      </c>
      <c r="E229" s="80">
        <f t="shared" si="76"/>
      </c>
      <c r="F229" s="34">
        <f t="shared" si="77"/>
      </c>
      <c r="G229" s="36">
        <f t="shared" si="78"/>
      </c>
      <c r="H229" s="43">
        <f t="shared" si="79"/>
      </c>
      <c r="I229" s="35">
        <f t="shared" si="80"/>
      </c>
      <c r="J229" s="43">
        <f t="shared" si="81"/>
      </c>
      <c r="K229" s="36">
        <f t="shared" si="82"/>
      </c>
      <c r="L229" s="36">
        <f t="shared" si="83"/>
      </c>
      <c r="M229" s="36">
        <f t="shared" si="84"/>
      </c>
      <c r="N229" s="44">
        <f t="shared" si="85"/>
      </c>
      <c r="O229" s="36">
        <f t="shared" si="86"/>
      </c>
      <c r="P229" s="44" t="str">
        <f t="shared" si="87"/>
        <v> </v>
      </c>
      <c r="Q229" s="36">
        <f t="shared" si="88"/>
      </c>
      <c r="AA229" s="16">
        <f aca="true" t="shared" si="89" ref="AA229:AA292">IF(AND(AA228&gt;=1,AA228&lt;20),AA228+1,IF(AC229=0,1,IF(AA228=20,AA228+0.5,-1)))</f>
        <v>-1</v>
      </c>
      <c r="AB229" s="13">
        <f t="shared" si="67"/>
        <v>188</v>
      </c>
      <c r="AC229" s="28">
        <f t="shared" si="72"/>
        <v>-187</v>
      </c>
      <c r="AD229" s="28">
        <f t="shared" si="72"/>
        <v>-187</v>
      </c>
    </row>
    <row r="230" spans="1:30" ht="12.75">
      <c r="A230" s="34">
        <f t="shared" si="70"/>
        <v>-168</v>
      </c>
      <c r="B230" s="79">
        <f t="shared" si="73"/>
        <v>-4267.2</v>
      </c>
      <c r="C230" s="80">
        <f t="shared" si="74"/>
      </c>
      <c r="D230" s="34">
        <f t="shared" si="75"/>
      </c>
      <c r="E230" s="80">
        <f t="shared" si="76"/>
      </c>
      <c r="F230" s="34">
        <f t="shared" si="77"/>
      </c>
      <c r="G230" s="36">
        <f t="shared" si="78"/>
      </c>
      <c r="H230" s="43">
        <f t="shared" si="79"/>
      </c>
      <c r="I230" s="35">
        <f t="shared" si="80"/>
      </c>
      <c r="J230" s="43">
        <f t="shared" si="81"/>
      </c>
      <c r="K230" s="36">
        <f t="shared" si="82"/>
      </c>
      <c r="L230" s="36">
        <f t="shared" si="83"/>
      </c>
      <c r="M230" s="36">
        <f t="shared" si="84"/>
      </c>
      <c r="N230" s="44">
        <f t="shared" si="85"/>
      </c>
      <c r="O230" s="36">
        <f t="shared" si="86"/>
      </c>
      <c r="P230" s="44" t="str">
        <f t="shared" si="87"/>
        <v> </v>
      </c>
      <c r="Q230" s="36">
        <f t="shared" si="88"/>
      </c>
      <c r="AA230" s="16">
        <f t="shared" si="89"/>
        <v>-1</v>
      </c>
      <c r="AB230" s="13">
        <f t="shared" si="67"/>
        <v>189</v>
      </c>
      <c r="AC230" s="28">
        <f t="shared" si="72"/>
        <v>-188</v>
      </c>
      <c r="AD230" s="28">
        <f t="shared" si="72"/>
        <v>-188</v>
      </c>
    </row>
    <row r="231" spans="1:30" ht="12.75">
      <c r="A231" s="34">
        <f t="shared" si="70"/>
        <v>-169</v>
      </c>
      <c r="B231" s="79">
        <f t="shared" si="73"/>
        <v>-4292.599999999999</v>
      </c>
      <c r="C231" s="80">
        <f t="shared" si="74"/>
      </c>
      <c r="D231" s="34">
        <f t="shared" si="75"/>
      </c>
      <c r="E231" s="80">
        <f t="shared" si="76"/>
      </c>
      <c r="F231" s="34">
        <f t="shared" si="77"/>
      </c>
      <c r="G231" s="36">
        <f t="shared" si="78"/>
      </c>
      <c r="H231" s="43">
        <f t="shared" si="79"/>
      </c>
      <c r="I231" s="35">
        <f t="shared" si="80"/>
      </c>
      <c r="J231" s="43">
        <f t="shared" si="81"/>
      </c>
      <c r="K231" s="36">
        <f t="shared" si="82"/>
      </c>
      <c r="L231" s="36">
        <f t="shared" si="83"/>
      </c>
      <c r="M231" s="36">
        <f t="shared" si="84"/>
      </c>
      <c r="N231" s="44">
        <f t="shared" si="85"/>
      </c>
      <c r="O231" s="36">
        <f t="shared" si="86"/>
      </c>
      <c r="P231" s="44" t="str">
        <f t="shared" si="87"/>
        <v> </v>
      </c>
      <c r="Q231" s="36">
        <f t="shared" si="88"/>
      </c>
      <c r="AA231" s="16">
        <f t="shared" si="89"/>
        <v>-1</v>
      </c>
      <c r="AB231" s="13">
        <f t="shared" si="67"/>
        <v>190</v>
      </c>
      <c r="AC231" s="28">
        <f t="shared" si="72"/>
        <v>-189</v>
      </c>
      <c r="AD231" s="28">
        <f t="shared" si="72"/>
        <v>-189</v>
      </c>
    </row>
    <row r="232" spans="1:30" ht="12.75">
      <c r="A232" s="34">
        <f t="shared" si="70"/>
        <v>-170</v>
      </c>
      <c r="B232" s="79">
        <f t="shared" si="73"/>
        <v>-4318</v>
      </c>
      <c r="C232" s="80">
        <f t="shared" si="74"/>
      </c>
      <c r="D232" s="34">
        <f t="shared" si="75"/>
      </c>
      <c r="E232" s="80">
        <f t="shared" si="76"/>
      </c>
      <c r="F232" s="34">
        <f t="shared" si="77"/>
      </c>
      <c r="G232" s="36">
        <f t="shared" si="78"/>
      </c>
      <c r="H232" s="43">
        <f t="shared" si="79"/>
      </c>
      <c r="I232" s="35">
        <f t="shared" si="80"/>
      </c>
      <c r="J232" s="43">
        <f t="shared" si="81"/>
      </c>
      <c r="K232" s="36">
        <f t="shared" si="82"/>
      </c>
      <c r="L232" s="36">
        <f t="shared" si="83"/>
      </c>
      <c r="M232" s="36">
        <f t="shared" si="84"/>
      </c>
      <c r="N232" s="44">
        <f t="shared" si="85"/>
      </c>
      <c r="O232" s="36">
        <f t="shared" si="86"/>
      </c>
      <c r="P232" s="44" t="str">
        <f t="shared" si="87"/>
        <v> </v>
      </c>
      <c r="Q232" s="36">
        <f t="shared" si="88"/>
      </c>
      <c r="AA232" s="16">
        <f t="shared" si="89"/>
        <v>-1</v>
      </c>
      <c r="AB232" s="13">
        <f t="shared" si="67"/>
        <v>191</v>
      </c>
      <c r="AC232" s="28">
        <f t="shared" si="72"/>
        <v>-190</v>
      </c>
      <c r="AD232" s="28">
        <f t="shared" si="72"/>
        <v>-190</v>
      </c>
    </row>
    <row r="233" spans="1:30" ht="12.75">
      <c r="A233" s="34">
        <f t="shared" si="70"/>
        <v>-171</v>
      </c>
      <c r="B233" s="79">
        <f t="shared" si="73"/>
        <v>-4343.4</v>
      </c>
      <c r="C233" s="80">
        <f t="shared" si="74"/>
      </c>
      <c r="D233" s="34">
        <f t="shared" si="75"/>
      </c>
      <c r="E233" s="80">
        <f t="shared" si="76"/>
      </c>
      <c r="F233" s="34">
        <f t="shared" si="77"/>
      </c>
      <c r="G233" s="36">
        <f t="shared" si="78"/>
      </c>
      <c r="H233" s="43">
        <f t="shared" si="79"/>
      </c>
      <c r="I233" s="35">
        <f t="shared" si="80"/>
      </c>
      <c r="J233" s="43">
        <f t="shared" si="81"/>
      </c>
      <c r="K233" s="36">
        <f t="shared" si="82"/>
      </c>
      <c r="L233" s="36">
        <f t="shared" si="83"/>
      </c>
      <c r="M233" s="36">
        <f t="shared" si="84"/>
      </c>
      <c r="N233" s="44">
        <f t="shared" si="85"/>
      </c>
      <c r="O233" s="36">
        <f t="shared" si="86"/>
      </c>
      <c r="P233" s="44" t="str">
        <f t="shared" si="87"/>
        <v> </v>
      </c>
      <c r="Q233" s="36">
        <f t="shared" si="88"/>
      </c>
      <c r="AA233" s="16">
        <f t="shared" si="89"/>
        <v>-1</v>
      </c>
      <c r="AB233" s="13">
        <f t="shared" si="67"/>
        <v>192</v>
      </c>
      <c r="AC233" s="28">
        <f t="shared" si="72"/>
        <v>-191</v>
      </c>
      <c r="AD233" s="28">
        <f t="shared" si="72"/>
        <v>-191</v>
      </c>
    </row>
    <row r="234" spans="1:30" ht="12.75">
      <c r="A234" s="34">
        <f t="shared" si="70"/>
        <v>-172</v>
      </c>
      <c r="B234" s="79">
        <f t="shared" si="73"/>
        <v>-4368.8</v>
      </c>
      <c r="C234" s="80">
        <f t="shared" si="74"/>
      </c>
      <c r="D234" s="34">
        <f t="shared" si="75"/>
      </c>
      <c r="E234" s="80">
        <f t="shared" si="76"/>
      </c>
      <c r="F234" s="34">
        <f t="shared" si="77"/>
      </c>
      <c r="G234" s="36">
        <f t="shared" si="78"/>
      </c>
      <c r="H234" s="43">
        <f t="shared" si="79"/>
      </c>
      <c r="I234" s="35">
        <f t="shared" si="80"/>
      </c>
      <c r="J234" s="43">
        <f t="shared" si="81"/>
      </c>
      <c r="K234" s="36">
        <f t="shared" si="82"/>
      </c>
      <c r="L234" s="36">
        <f t="shared" si="83"/>
      </c>
      <c r="M234" s="36">
        <f t="shared" si="84"/>
      </c>
      <c r="N234" s="44">
        <f t="shared" si="85"/>
      </c>
      <c r="O234" s="36">
        <f t="shared" si="86"/>
      </c>
      <c r="P234" s="44" t="str">
        <f t="shared" si="87"/>
        <v> </v>
      </c>
      <c r="Q234" s="36">
        <f t="shared" si="88"/>
      </c>
      <c r="AA234" s="16">
        <f t="shared" si="89"/>
        <v>-1</v>
      </c>
      <c r="AB234" s="13">
        <f t="shared" si="67"/>
        <v>193</v>
      </c>
      <c r="AC234" s="28">
        <f t="shared" si="72"/>
        <v>-192</v>
      </c>
      <c r="AD234" s="28">
        <f t="shared" si="72"/>
        <v>-192</v>
      </c>
    </row>
    <row r="235" spans="1:30" ht="12.75">
      <c r="A235" s="34">
        <f t="shared" si="70"/>
        <v>-173</v>
      </c>
      <c r="B235" s="79">
        <f t="shared" si="73"/>
        <v>-4394.2</v>
      </c>
      <c r="C235" s="80">
        <f t="shared" si="74"/>
      </c>
      <c r="D235" s="34">
        <f t="shared" si="75"/>
      </c>
      <c r="E235" s="80">
        <f t="shared" si="76"/>
      </c>
      <c r="F235" s="34">
        <f t="shared" si="77"/>
      </c>
      <c r="G235" s="36">
        <f t="shared" si="78"/>
      </c>
      <c r="H235" s="43">
        <f t="shared" si="79"/>
      </c>
      <c r="I235" s="35">
        <f t="shared" si="80"/>
      </c>
      <c r="J235" s="43">
        <f t="shared" si="81"/>
      </c>
      <c r="K235" s="36">
        <f t="shared" si="82"/>
      </c>
      <c r="L235" s="36">
        <f t="shared" si="83"/>
      </c>
      <c r="M235" s="36">
        <f t="shared" si="84"/>
      </c>
      <c r="N235" s="44">
        <f t="shared" si="85"/>
      </c>
      <c r="O235" s="36">
        <f t="shared" si="86"/>
      </c>
      <c r="P235" s="44" t="str">
        <f t="shared" si="87"/>
        <v> </v>
      </c>
      <c r="Q235" s="36">
        <f t="shared" si="88"/>
      </c>
      <c r="AA235" s="16">
        <f t="shared" si="89"/>
        <v>-1</v>
      </c>
      <c r="AB235" s="13">
        <f t="shared" si="67"/>
        <v>194</v>
      </c>
      <c r="AC235" s="28">
        <f t="shared" si="72"/>
        <v>-193</v>
      </c>
      <c r="AD235" s="28">
        <f t="shared" si="72"/>
        <v>-193</v>
      </c>
    </row>
    <row r="236" spans="1:30" ht="12.75">
      <c r="A236" s="34">
        <f t="shared" si="70"/>
        <v>-174</v>
      </c>
      <c r="B236" s="79">
        <f t="shared" si="73"/>
        <v>-4419.599999999999</v>
      </c>
      <c r="C236" s="80">
        <f t="shared" si="74"/>
      </c>
      <c r="D236" s="34">
        <f t="shared" si="75"/>
      </c>
      <c r="E236" s="80">
        <f t="shared" si="76"/>
      </c>
      <c r="F236" s="34">
        <f t="shared" si="77"/>
      </c>
      <c r="G236" s="36">
        <f t="shared" si="78"/>
      </c>
      <c r="H236" s="43">
        <f t="shared" si="79"/>
      </c>
      <c r="I236" s="35">
        <f t="shared" si="80"/>
      </c>
      <c r="J236" s="43">
        <f t="shared" si="81"/>
      </c>
      <c r="K236" s="36">
        <f t="shared" si="82"/>
      </c>
      <c r="L236" s="36">
        <f t="shared" si="83"/>
      </c>
      <c r="M236" s="36">
        <f t="shared" si="84"/>
      </c>
      <c r="N236" s="44">
        <f t="shared" si="85"/>
      </c>
      <c r="O236" s="36">
        <f t="shared" si="86"/>
      </c>
      <c r="P236" s="44" t="str">
        <f t="shared" si="87"/>
        <v> </v>
      </c>
      <c r="Q236" s="36">
        <f t="shared" si="88"/>
      </c>
      <c r="AA236" s="16">
        <f t="shared" si="89"/>
        <v>-1</v>
      </c>
      <c r="AB236" s="13">
        <f aca="true" t="shared" si="90" ref="AB236:AB299">IF(AB235&gt;=1,AB235+1,IF(AC236=0,1,-1))</f>
        <v>195</v>
      </c>
      <c r="AC236" s="28">
        <f aca="true" t="shared" si="91" ref="AC236:AD251">AC235-1</f>
        <v>-194</v>
      </c>
      <c r="AD236" s="28">
        <f t="shared" si="91"/>
        <v>-194</v>
      </c>
    </row>
    <row r="237" spans="1:30" ht="12.75">
      <c r="A237" s="34">
        <f t="shared" si="70"/>
        <v>-175</v>
      </c>
      <c r="B237" s="79">
        <f t="shared" si="73"/>
        <v>-4445</v>
      </c>
      <c r="C237" s="80">
        <f t="shared" si="74"/>
      </c>
      <c r="D237" s="34">
        <f t="shared" si="75"/>
      </c>
      <c r="E237" s="80">
        <f t="shared" si="76"/>
      </c>
      <c r="F237" s="34">
        <f t="shared" si="77"/>
      </c>
      <c r="G237" s="36">
        <f t="shared" si="78"/>
      </c>
      <c r="H237" s="43">
        <f t="shared" si="79"/>
      </c>
      <c r="I237" s="35">
        <f t="shared" si="80"/>
      </c>
      <c r="J237" s="43">
        <f t="shared" si="81"/>
      </c>
      <c r="K237" s="36">
        <f t="shared" si="82"/>
      </c>
      <c r="L237" s="36">
        <f t="shared" si="83"/>
      </c>
      <c r="M237" s="36">
        <f t="shared" si="84"/>
      </c>
      <c r="N237" s="44">
        <f t="shared" si="85"/>
      </c>
      <c r="O237" s="36">
        <f t="shared" si="86"/>
      </c>
      <c r="P237" s="44" t="str">
        <f t="shared" si="87"/>
        <v> </v>
      </c>
      <c r="Q237" s="36">
        <f t="shared" si="88"/>
      </c>
      <c r="AA237" s="16">
        <f t="shared" si="89"/>
        <v>-1</v>
      </c>
      <c r="AB237" s="13">
        <f t="shared" si="90"/>
        <v>196</v>
      </c>
      <c r="AC237" s="28">
        <f t="shared" si="91"/>
        <v>-195</v>
      </c>
      <c r="AD237" s="28">
        <f t="shared" si="91"/>
        <v>-195</v>
      </c>
    </row>
    <row r="238" spans="1:30" ht="12.75">
      <c r="A238" s="34">
        <f t="shared" si="70"/>
        <v>-176</v>
      </c>
      <c r="B238" s="79">
        <f t="shared" si="73"/>
        <v>-4470.4</v>
      </c>
      <c r="C238" s="80">
        <f t="shared" si="74"/>
      </c>
      <c r="D238" s="34">
        <f t="shared" si="75"/>
      </c>
      <c r="E238" s="80">
        <f t="shared" si="76"/>
      </c>
      <c r="F238" s="34">
        <f t="shared" si="77"/>
      </c>
      <c r="G238" s="36">
        <f t="shared" si="78"/>
      </c>
      <c r="H238" s="43">
        <f t="shared" si="79"/>
      </c>
      <c r="I238" s="35">
        <f t="shared" si="80"/>
      </c>
      <c r="J238" s="43">
        <f t="shared" si="81"/>
      </c>
      <c r="K238" s="36">
        <f t="shared" si="82"/>
      </c>
      <c r="L238" s="36">
        <f t="shared" si="83"/>
      </c>
      <c r="M238" s="36">
        <f t="shared" si="84"/>
      </c>
      <c r="N238" s="44">
        <f t="shared" si="85"/>
      </c>
      <c r="O238" s="36">
        <f t="shared" si="86"/>
      </c>
      <c r="P238" s="44" t="str">
        <f t="shared" si="87"/>
        <v> </v>
      </c>
      <c r="Q238" s="36">
        <f t="shared" si="88"/>
      </c>
      <c r="AA238" s="16">
        <f t="shared" si="89"/>
        <v>-1</v>
      </c>
      <c r="AB238" s="13">
        <f t="shared" si="90"/>
        <v>197</v>
      </c>
      <c r="AC238" s="28">
        <f t="shared" si="91"/>
        <v>-196</v>
      </c>
      <c r="AD238" s="28">
        <f t="shared" si="91"/>
        <v>-196</v>
      </c>
    </row>
    <row r="239" spans="1:30" ht="12.75">
      <c r="A239" s="34">
        <f t="shared" si="70"/>
        <v>-177</v>
      </c>
      <c r="B239" s="79">
        <f t="shared" si="73"/>
        <v>-4495.8</v>
      </c>
      <c r="C239" s="80">
        <f t="shared" si="74"/>
      </c>
      <c r="D239" s="34">
        <f t="shared" si="75"/>
      </c>
      <c r="E239" s="80">
        <f t="shared" si="76"/>
      </c>
      <c r="F239" s="34">
        <f t="shared" si="77"/>
      </c>
      <c r="G239" s="36">
        <f t="shared" si="78"/>
      </c>
      <c r="H239" s="43">
        <f t="shared" si="79"/>
      </c>
      <c r="I239" s="35">
        <f t="shared" si="80"/>
      </c>
      <c r="J239" s="43">
        <f t="shared" si="81"/>
      </c>
      <c r="K239" s="36">
        <f t="shared" si="82"/>
      </c>
      <c r="L239" s="36">
        <f t="shared" si="83"/>
      </c>
      <c r="M239" s="36">
        <f t="shared" si="84"/>
      </c>
      <c r="N239" s="44">
        <f t="shared" si="85"/>
      </c>
      <c r="O239" s="36">
        <f t="shared" si="86"/>
      </c>
      <c r="P239" s="44" t="str">
        <f t="shared" si="87"/>
        <v> </v>
      </c>
      <c r="Q239" s="36">
        <f t="shared" si="88"/>
      </c>
      <c r="AA239" s="16">
        <f t="shared" si="89"/>
        <v>-1</v>
      </c>
      <c r="AB239" s="13">
        <f t="shared" si="90"/>
        <v>198</v>
      </c>
      <c r="AC239" s="28">
        <f t="shared" si="91"/>
        <v>-197</v>
      </c>
      <c r="AD239" s="28">
        <f t="shared" si="91"/>
        <v>-197</v>
      </c>
    </row>
    <row r="240" spans="1:30" ht="12.75">
      <c r="A240" s="34">
        <f t="shared" si="70"/>
        <v>-178</v>
      </c>
      <c r="B240" s="79">
        <f t="shared" si="73"/>
        <v>-4521.2</v>
      </c>
      <c r="C240" s="80">
        <f t="shared" si="74"/>
      </c>
      <c r="D240" s="34">
        <f t="shared" si="75"/>
      </c>
      <c r="E240" s="80">
        <f t="shared" si="76"/>
      </c>
      <c r="F240" s="34">
        <f t="shared" si="77"/>
      </c>
      <c r="G240" s="36">
        <f t="shared" si="78"/>
      </c>
      <c r="H240" s="43">
        <f t="shared" si="79"/>
      </c>
      <c r="I240" s="35">
        <f t="shared" si="80"/>
      </c>
      <c r="J240" s="43">
        <f t="shared" si="81"/>
      </c>
      <c r="K240" s="36">
        <f t="shared" si="82"/>
      </c>
      <c r="L240" s="36">
        <f t="shared" si="83"/>
      </c>
      <c r="M240" s="36">
        <f t="shared" si="84"/>
      </c>
      <c r="N240" s="44">
        <f t="shared" si="85"/>
      </c>
      <c r="O240" s="36">
        <f t="shared" si="86"/>
      </c>
      <c r="P240" s="44" t="str">
        <f t="shared" si="87"/>
        <v> </v>
      </c>
      <c r="Q240" s="36">
        <f t="shared" si="88"/>
      </c>
      <c r="AA240" s="16">
        <f t="shared" si="89"/>
        <v>-1</v>
      </c>
      <c r="AB240" s="13">
        <f t="shared" si="90"/>
        <v>199</v>
      </c>
      <c r="AC240" s="28">
        <f t="shared" si="91"/>
        <v>-198</v>
      </c>
      <c r="AD240" s="28">
        <f t="shared" si="91"/>
        <v>-198</v>
      </c>
    </row>
    <row r="241" spans="1:30" ht="12.75">
      <c r="A241" s="34">
        <f t="shared" si="70"/>
        <v>-179</v>
      </c>
      <c r="B241" s="79">
        <f t="shared" si="73"/>
        <v>-4546.599999999999</v>
      </c>
      <c r="C241" s="80">
        <f t="shared" si="74"/>
      </c>
      <c r="D241" s="34">
        <f t="shared" si="75"/>
      </c>
      <c r="E241" s="80">
        <f t="shared" si="76"/>
      </c>
      <c r="F241" s="34">
        <f t="shared" si="77"/>
      </c>
      <c r="G241" s="36">
        <f t="shared" si="78"/>
      </c>
      <c r="H241" s="43">
        <f t="shared" si="79"/>
      </c>
      <c r="I241" s="35">
        <f t="shared" si="80"/>
      </c>
      <c r="J241" s="43">
        <f t="shared" si="81"/>
      </c>
      <c r="K241" s="36">
        <f t="shared" si="82"/>
      </c>
      <c r="L241" s="36">
        <f t="shared" si="83"/>
      </c>
      <c r="M241" s="36">
        <f t="shared" si="84"/>
      </c>
      <c r="N241" s="44">
        <f t="shared" si="85"/>
      </c>
      <c r="O241" s="36">
        <f t="shared" si="86"/>
      </c>
      <c r="P241" s="44" t="str">
        <f t="shared" si="87"/>
        <v> </v>
      </c>
      <c r="Q241" s="36">
        <f t="shared" si="88"/>
      </c>
      <c r="AA241" s="16">
        <f t="shared" si="89"/>
        <v>-1</v>
      </c>
      <c r="AB241" s="13">
        <f t="shared" si="90"/>
        <v>200</v>
      </c>
      <c r="AC241" s="28">
        <f t="shared" si="91"/>
        <v>-199</v>
      </c>
      <c r="AD241" s="28">
        <f t="shared" si="91"/>
        <v>-199</v>
      </c>
    </row>
    <row r="242" spans="1:30" ht="12.75">
      <c r="A242" s="34">
        <f t="shared" si="70"/>
        <v>-180</v>
      </c>
      <c r="B242" s="79">
        <f t="shared" si="73"/>
        <v>-4572</v>
      </c>
      <c r="C242" s="80">
        <f t="shared" si="74"/>
      </c>
      <c r="D242" s="34">
        <f t="shared" si="75"/>
      </c>
      <c r="E242" s="80">
        <f t="shared" si="76"/>
      </c>
      <c r="F242" s="34">
        <f t="shared" si="77"/>
      </c>
      <c r="G242" s="36">
        <f t="shared" si="78"/>
      </c>
      <c r="H242" s="43">
        <f t="shared" si="79"/>
      </c>
      <c r="I242" s="35">
        <f t="shared" si="80"/>
      </c>
      <c r="J242" s="43">
        <f t="shared" si="81"/>
      </c>
      <c r="K242" s="36">
        <f t="shared" si="82"/>
      </c>
      <c r="L242" s="36">
        <f t="shared" si="83"/>
      </c>
      <c r="M242" s="36">
        <f t="shared" si="84"/>
      </c>
      <c r="N242" s="44">
        <f t="shared" si="85"/>
      </c>
      <c r="O242" s="36">
        <f t="shared" si="86"/>
      </c>
      <c r="P242" s="44" t="str">
        <f t="shared" si="87"/>
        <v> </v>
      </c>
      <c r="Q242" s="36">
        <f t="shared" si="88"/>
      </c>
      <c r="AA242" s="16">
        <f t="shared" si="89"/>
        <v>-1</v>
      </c>
      <c r="AB242" s="13">
        <f t="shared" si="90"/>
        <v>201</v>
      </c>
      <c r="AC242" s="28">
        <f t="shared" si="91"/>
        <v>-200</v>
      </c>
      <c r="AD242" s="28">
        <f t="shared" si="91"/>
        <v>-200</v>
      </c>
    </row>
    <row r="243" spans="1:30" ht="12.75">
      <c r="A243" s="34">
        <f t="shared" si="70"/>
        <v>-181</v>
      </c>
      <c r="B243" s="79">
        <f t="shared" si="73"/>
        <v>-4597.4</v>
      </c>
      <c r="C243" s="80">
        <f t="shared" si="74"/>
      </c>
      <c r="D243" s="34">
        <f t="shared" si="75"/>
      </c>
      <c r="E243" s="80">
        <f t="shared" si="76"/>
      </c>
      <c r="F243" s="34">
        <f t="shared" si="77"/>
      </c>
      <c r="G243" s="36">
        <f t="shared" si="78"/>
      </c>
      <c r="H243" s="43">
        <f t="shared" si="79"/>
      </c>
      <c r="I243" s="35">
        <f t="shared" si="80"/>
      </c>
      <c r="J243" s="43">
        <f t="shared" si="81"/>
      </c>
      <c r="K243" s="36">
        <f t="shared" si="82"/>
      </c>
      <c r="L243" s="36">
        <f t="shared" si="83"/>
      </c>
      <c r="M243" s="36">
        <f t="shared" si="84"/>
      </c>
      <c r="N243" s="44">
        <f t="shared" si="85"/>
      </c>
      <c r="O243" s="36">
        <f t="shared" si="86"/>
      </c>
      <c r="P243" s="44" t="str">
        <f t="shared" si="87"/>
        <v> </v>
      </c>
      <c r="Q243" s="36">
        <f t="shared" si="88"/>
      </c>
      <c r="AA243" s="16">
        <f t="shared" si="89"/>
        <v>-1</v>
      </c>
      <c r="AB243" s="13">
        <f t="shared" si="90"/>
        <v>202</v>
      </c>
      <c r="AC243" s="28">
        <f t="shared" si="91"/>
        <v>-201</v>
      </c>
      <c r="AD243" s="28">
        <f t="shared" si="91"/>
        <v>-201</v>
      </c>
    </row>
    <row r="244" spans="1:30" ht="12.75">
      <c r="A244" s="34">
        <f t="shared" si="70"/>
        <v>-182</v>
      </c>
      <c r="B244" s="79">
        <f t="shared" si="73"/>
        <v>-4622.8</v>
      </c>
      <c r="C244" s="80">
        <f t="shared" si="74"/>
      </c>
      <c r="D244" s="34">
        <f t="shared" si="75"/>
      </c>
      <c r="E244" s="80">
        <f t="shared" si="76"/>
      </c>
      <c r="F244" s="34">
        <f t="shared" si="77"/>
      </c>
      <c r="G244" s="36">
        <f t="shared" si="78"/>
      </c>
      <c r="H244" s="43">
        <f t="shared" si="79"/>
      </c>
      <c r="I244" s="35">
        <f t="shared" si="80"/>
      </c>
      <c r="J244" s="43">
        <f t="shared" si="81"/>
      </c>
      <c r="K244" s="36">
        <f t="shared" si="82"/>
      </c>
      <c r="L244" s="36">
        <f t="shared" si="83"/>
      </c>
      <c r="M244" s="36">
        <f t="shared" si="84"/>
      </c>
      <c r="N244" s="44">
        <f t="shared" si="85"/>
      </c>
      <c r="O244" s="36">
        <f t="shared" si="86"/>
      </c>
      <c r="P244" s="44" t="str">
        <f t="shared" si="87"/>
        <v> </v>
      </c>
      <c r="Q244" s="36">
        <f t="shared" si="88"/>
      </c>
      <c r="AA244" s="16">
        <f t="shared" si="89"/>
        <v>-1</v>
      </c>
      <c r="AB244" s="13">
        <f t="shared" si="90"/>
        <v>203</v>
      </c>
      <c r="AC244" s="28">
        <f t="shared" si="91"/>
        <v>-202</v>
      </c>
      <c r="AD244" s="28">
        <f t="shared" si="91"/>
        <v>-202</v>
      </c>
    </row>
    <row r="245" spans="1:30" ht="12.75">
      <c r="A245" s="34">
        <f t="shared" si="70"/>
        <v>-183</v>
      </c>
      <c r="B245" s="79">
        <f t="shared" si="73"/>
        <v>-4648.2</v>
      </c>
      <c r="C245" s="80">
        <f t="shared" si="74"/>
      </c>
      <c r="D245" s="34">
        <f t="shared" si="75"/>
      </c>
      <c r="E245" s="80">
        <f t="shared" si="76"/>
      </c>
      <c r="F245" s="34">
        <f t="shared" si="77"/>
      </c>
      <c r="G245" s="36">
        <f t="shared" si="78"/>
      </c>
      <c r="H245" s="43">
        <f t="shared" si="79"/>
      </c>
      <c r="I245" s="35">
        <f t="shared" si="80"/>
      </c>
      <c r="J245" s="43">
        <f t="shared" si="81"/>
      </c>
      <c r="K245" s="36">
        <f t="shared" si="82"/>
      </c>
      <c r="L245" s="36">
        <f t="shared" si="83"/>
      </c>
      <c r="M245" s="36">
        <f t="shared" si="84"/>
      </c>
      <c r="N245" s="44">
        <f t="shared" si="85"/>
      </c>
      <c r="O245" s="36">
        <f t="shared" si="86"/>
      </c>
      <c r="P245" s="44" t="str">
        <f t="shared" si="87"/>
        <v> </v>
      </c>
      <c r="Q245" s="36">
        <f t="shared" si="88"/>
      </c>
      <c r="AA245" s="16">
        <f t="shared" si="89"/>
        <v>-1</v>
      </c>
      <c r="AB245" s="13">
        <f t="shared" si="90"/>
        <v>204</v>
      </c>
      <c r="AC245" s="28">
        <f t="shared" si="91"/>
        <v>-203</v>
      </c>
      <c r="AD245" s="28">
        <f t="shared" si="91"/>
        <v>-203</v>
      </c>
    </row>
    <row r="246" spans="1:30" ht="12.75">
      <c r="A246" s="34">
        <f t="shared" si="70"/>
        <v>-184</v>
      </c>
      <c r="B246" s="79">
        <f t="shared" si="73"/>
        <v>-4673.599999999999</v>
      </c>
      <c r="C246" s="80">
        <f t="shared" si="74"/>
      </c>
      <c r="D246" s="34">
        <f t="shared" si="75"/>
      </c>
      <c r="E246" s="80">
        <f t="shared" si="76"/>
      </c>
      <c r="F246" s="34">
        <f t="shared" si="77"/>
      </c>
      <c r="G246" s="36">
        <f t="shared" si="78"/>
      </c>
      <c r="H246" s="43">
        <f t="shared" si="79"/>
      </c>
      <c r="I246" s="35">
        <f t="shared" si="80"/>
      </c>
      <c r="J246" s="43">
        <f t="shared" si="81"/>
      </c>
      <c r="K246" s="36">
        <f t="shared" si="82"/>
      </c>
      <c r="L246" s="36">
        <f t="shared" si="83"/>
      </c>
      <c r="M246" s="36">
        <f t="shared" si="84"/>
      </c>
      <c r="N246" s="44">
        <f t="shared" si="85"/>
      </c>
      <c r="O246" s="36">
        <f t="shared" si="86"/>
      </c>
      <c r="P246" s="44" t="str">
        <f t="shared" si="87"/>
        <v> </v>
      </c>
      <c r="Q246" s="36">
        <f t="shared" si="88"/>
      </c>
      <c r="AA246" s="16">
        <f t="shared" si="89"/>
        <v>-1</v>
      </c>
      <c r="AB246" s="13">
        <f t="shared" si="90"/>
        <v>205</v>
      </c>
      <c r="AC246" s="28">
        <f t="shared" si="91"/>
        <v>-204</v>
      </c>
      <c r="AD246" s="28">
        <f t="shared" si="91"/>
        <v>-204</v>
      </c>
    </row>
    <row r="247" spans="1:30" ht="12.75">
      <c r="A247" s="34">
        <f t="shared" si="70"/>
        <v>-185</v>
      </c>
      <c r="B247" s="79">
        <f t="shared" si="73"/>
        <v>-4699</v>
      </c>
      <c r="C247" s="80">
        <f t="shared" si="74"/>
      </c>
      <c r="D247" s="34">
        <f t="shared" si="75"/>
      </c>
      <c r="E247" s="80">
        <f t="shared" si="76"/>
      </c>
      <c r="F247" s="34">
        <f t="shared" si="77"/>
      </c>
      <c r="G247" s="36">
        <f t="shared" si="78"/>
      </c>
      <c r="H247" s="43">
        <f t="shared" si="79"/>
      </c>
      <c r="I247" s="35">
        <f t="shared" si="80"/>
      </c>
      <c r="J247" s="43">
        <f t="shared" si="81"/>
      </c>
      <c r="K247" s="36">
        <f t="shared" si="82"/>
      </c>
      <c r="L247" s="36">
        <f t="shared" si="83"/>
      </c>
      <c r="M247" s="36">
        <f t="shared" si="84"/>
      </c>
      <c r="N247" s="44">
        <f t="shared" si="85"/>
      </c>
      <c r="O247" s="36">
        <f t="shared" si="86"/>
      </c>
      <c r="P247" s="44" t="str">
        <f t="shared" si="87"/>
        <v> </v>
      </c>
      <c r="Q247" s="36">
        <f t="shared" si="88"/>
      </c>
      <c r="AA247" s="16">
        <f t="shared" si="89"/>
        <v>-1</v>
      </c>
      <c r="AB247" s="13">
        <f t="shared" si="90"/>
        <v>206</v>
      </c>
      <c r="AC247" s="28">
        <f t="shared" si="91"/>
        <v>-205</v>
      </c>
      <c r="AD247" s="28">
        <f t="shared" si="91"/>
        <v>-205</v>
      </c>
    </row>
    <row r="248" spans="1:30" ht="12.75">
      <c r="A248" s="34">
        <f t="shared" si="70"/>
        <v>-186</v>
      </c>
      <c r="B248" s="79">
        <f t="shared" si="73"/>
        <v>-4724.4</v>
      </c>
      <c r="C248" s="80">
        <f t="shared" si="74"/>
      </c>
      <c r="D248" s="34">
        <f t="shared" si="75"/>
      </c>
      <c r="E248" s="80">
        <f t="shared" si="76"/>
      </c>
      <c r="F248" s="34">
        <f t="shared" si="77"/>
      </c>
      <c r="G248" s="36">
        <f t="shared" si="78"/>
      </c>
      <c r="H248" s="43">
        <f t="shared" si="79"/>
      </c>
      <c r="I248" s="35">
        <f t="shared" si="80"/>
      </c>
      <c r="J248" s="43">
        <f t="shared" si="81"/>
      </c>
      <c r="K248" s="36">
        <f t="shared" si="82"/>
      </c>
      <c r="L248" s="36">
        <f t="shared" si="83"/>
      </c>
      <c r="M248" s="36">
        <f t="shared" si="84"/>
      </c>
      <c r="N248" s="44">
        <f t="shared" si="85"/>
      </c>
      <c r="O248" s="36">
        <f t="shared" si="86"/>
      </c>
      <c r="P248" s="44" t="str">
        <f t="shared" si="87"/>
        <v> </v>
      </c>
      <c r="Q248" s="36">
        <f t="shared" si="88"/>
      </c>
      <c r="AA248" s="16">
        <f t="shared" si="89"/>
        <v>-1</v>
      </c>
      <c r="AB248" s="13">
        <f t="shared" si="90"/>
        <v>207</v>
      </c>
      <c r="AC248" s="28">
        <f t="shared" si="91"/>
        <v>-206</v>
      </c>
      <c r="AD248" s="28">
        <f t="shared" si="91"/>
        <v>-206</v>
      </c>
    </row>
    <row r="249" spans="1:30" ht="12.75">
      <c r="A249" s="34">
        <f t="shared" si="70"/>
        <v>-187</v>
      </c>
      <c r="B249" s="79">
        <f t="shared" si="73"/>
        <v>-4749.8</v>
      </c>
      <c r="C249" s="80">
        <f t="shared" si="74"/>
      </c>
      <c r="D249" s="34">
        <f t="shared" si="75"/>
      </c>
      <c r="E249" s="80">
        <f t="shared" si="76"/>
      </c>
      <c r="F249" s="34">
        <f t="shared" si="77"/>
      </c>
      <c r="G249" s="36">
        <f t="shared" si="78"/>
      </c>
      <c r="H249" s="43">
        <f t="shared" si="79"/>
      </c>
      <c r="I249" s="35">
        <f t="shared" si="80"/>
      </c>
      <c r="J249" s="43">
        <f t="shared" si="81"/>
      </c>
      <c r="K249" s="36">
        <f t="shared" si="82"/>
      </c>
      <c r="L249" s="36">
        <f t="shared" si="83"/>
      </c>
      <c r="M249" s="36">
        <f t="shared" si="84"/>
      </c>
      <c r="N249" s="44">
        <f t="shared" si="85"/>
      </c>
      <c r="O249" s="36">
        <f t="shared" si="86"/>
      </c>
      <c r="P249" s="44" t="str">
        <f t="shared" si="87"/>
        <v> </v>
      </c>
      <c r="Q249" s="36">
        <f t="shared" si="88"/>
      </c>
      <c r="AA249" s="16">
        <f t="shared" si="89"/>
        <v>-1</v>
      </c>
      <c r="AB249" s="13">
        <f t="shared" si="90"/>
        <v>208</v>
      </c>
      <c r="AC249" s="28">
        <f t="shared" si="91"/>
        <v>-207</v>
      </c>
      <c r="AD249" s="28">
        <f t="shared" si="91"/>
        <v>-207</v>
      </c>
    </row>
    <row r="250" spans="1:30" ht="12.75">
      <c r="A250" s="34">
        <f t="shared" si="70"/>
        <v>-188</v>
      </c>
      <c r="B250" s="79">
        <f t="shared" si="73"/>
        <v>-4775.2</v>
      </c>
      <c r="C250" s="80">
        <f t="shared" si="74"/>
      </c>
      <c r="D250" s="34">
        <f t="shared" si="75"/>
      </c>
      <c r="E250" s="80">
        <f t="shared" si="76"/>
      </c>
      <c r="F250" s="34">
        <f t="shared" si="77"/>
      </c>
      <c r="G250" s="36">
        <f t="shared" si="78"/>
      </c>
      <c r="H250" s="43">
        <f t="shared" si="79"/>
      </c>
      <c r="I250" s="35">
        <f t="shared" si="80"/>
      </c>
      <c r="J250" s="43">
        <f t="shared" si="81"/>
      </c>
      <c r="K250" s="36">
        <f t="shared" si="82"/>
      </c>
      <c r="L250" s="36">
        <f t="shared" si="83"/>
      </c>
      <c r="M250" s="36">
        <f t="shared" si="84"/>
      </c>
      <c r="N250" s="44">
        <f t="shared" si="85"/>
      </c>
      <c r="O250" s="36">
        <f t="shared" si="86"/>
      </c>
      <c r="P250" s="44" t="str">
        <f t="shared" si="87"/>
        <v> </v>
      </c>
      <c r="Q250" s="36">
        <f t="shared" si="88"/>
      </c>
      <c r="AA250" s="16">
        <f t="shared" si="89"/>
        <v>-1</v>
      </c>
      <c r="AB250" s="13">
        <f t="shared" si="90"/>
        <v>209</v>
      </c>
      <c r="AC250" s="28">
        <f t="shared" si="91"/>
        <v>-208</v>
      </c>
      <c r="AD250" s="28">
        <f t="shared" si="91"/>
        <v>-208</v>
      </c>
    </row>
    <row r="251" spans="1:30" ht="12.75">
      <c r="A251" s="34">
        <f t="shared" si="70"/>
        <v>-189</v>
      </c>
      <c r="B251" s="79">
        <f t="shared" si="73"/>
        <v>-4800.599999999999</v>
      </c>
      <c r="C251" s="80">
        <f t="shared" si="74"/>
      </c>
      <c r="D251" s="34">
        <f t="shared" si="75"/>
      </c>
      <c r="E251" s="80">
        <f t="shared" si="76"/>
      </c>
      <c r="F251" s="34">
        <f t="shared" si="77"/>
      </c>
      <c r="G251" s="36">
        <f t="shared" si="78"/>
      </c>
      <c r="H251" s="43">
        <f t="shared" si="79"/>
      </c>
      <c r="I251" s="35">
        <f t="shared" si="80"/>
      </c>
      <c r="J251" s="43">
        <f t="shared" si="81"/>
      </c>
      <c r="K251" s="36">
        <f t="shared" si="82"/>
      </c>
      <c r="L251" s="36">
        <f t="shared" si="83"/>
      </c>
      <c r="M251" s="36">
        <f t="shared" si="84"/>
      </c>
      <c r="N251" s="44">
        <f t="shared" si="85"/>
      </c>
      <c r="O251" s="36">
        <f t="shared" si="86"/>
      </c>
      <c r="P251" s="44" t="str">
        <f t="shared" si="87"/>
        <v> </v>
      </c>
      <c r="Q251" s="36">
        <f t="shared" si="88"/>
      </c>
      <c r="AA251" s="16">
        <f t="shared" si="89"/>
        <v>-1</v>
      </c>
      <c r="AB251" s="13">
        <f t="shared" si="90"/>
        <v>210</v>
      </c>
      <c r="AC251" s="28">
        <f t="shared" si="91"/>
        <v>-209</v>
      </c>
      <c r="AD251" s="28">
        <f t="shared" si="91"/>
        <v>-209</v>
      </c>
    </row>
    <row r="252" spans="1:30" ht="12.75">
      <c r="A252" s="34">
        <f t="shared" si="70"/>
        <v>-190</v>
      </c>
      <c r="B252" s="79">
        <f t="shared" si="73"/>
        <v>-4826</v>
      </c>
      <c r="C252" s="80">
        <f t="shared" si="74"/>
      </c>
      <c r="D252" s="34">
        <f t="shared" si="75"/>
      </c>
      <c r="E252" s="80">
        <f t="shared" si="76"/>
      </c>
      <c r="F252" s="34">
        <f t="shared" si="77"/>
      </c>
      <c r="G252" s="36">
        <f t="shared" si="78"/>
      </c>
      <c r="H252" s="43">
        <f t="shared" si="79"/>
      </c>
      <c r="I252" s="35">
        <f t="shared" si="80"/>
      </c>
      <c r="J252" s="43">
        <f t="shared" si="81"/>
      </c>
      <c r="K252" s="36">
        <f t="shared" si="82"/>
      </c>
      <c r="L252" s="36">
        <f t="shared" si="83"/>
      </c>
      <c r="M252" s="36">
        <f t="shared" si="84"/>
      </c>
      <c r="N252" s="44">
        <f t="shared" si="85"/>
      </c>
      <c r="O252" s="36">
        <f t="shared" si="86"/>
      </c>
      <c r="P252" s="44" t="str">
        <f t="shared" si="87"/>
        <v> </v>
      </c>
      <c r="Q252" s="36">
        <f t="shared" si="88"/>
      </c>
      <c r="AA252" s="16">
        <f t="shared" si="89"/>
        <v>-1</v>
      </c>
      <c r="AB252" s="13">
        <f t="shared" si="90"/>
        <v>211</v>
      </c>
      <c r="AC252" s="28">
        <f aca="true" t="shared" si="92" ref="AC252:AD267">AC251-1</f>
        <v>-210</v>
      </c>
      <c r="AD252" s="28">
        <f t="shared" si="92"/>
        <v>-210</v>
      </c>
    </row>
    <row r="253" spans="1:30" ht="12.75">
      <c r="A253" s="34">
        <f t="shared" si="70"/>
        <v>-191</v>
      </c>
      <c r="B253" s="79">
        <f t="shared" si="73"/>
        <v>-4851.4</v>
      </c>
      <c r="C253" s="80">
        <f t="shared" si="74"/>
      </c>
      <c r="D253" s="34">
        <f t="shared" si="75"/>
      </c>
      <c r="E253" s="80">
        <f t="shared" si="76"/>
      </c>
      <c r="F253" s="34">
        <f t="shared" si="77"/>
      </c>
      <c r="G253" s="36">
        <f t="shared" si="78"/>
      </c>
      <c r="H253" s="43">
        <f t="shared" si="79"/>
      </c>
      <c r="I253" s="35">
        <f t="shared" si="80"/>
      </c>
      <c r="J253" s="43">
        <f t="shared" si="81"/>
      </c>
      <c r="K253" s="36">
        <f t="shared" si="82"/>
      </c>
      <c r="L253" s="36">
        <f t="shared" si="83"/>
      </c>
      <c r="M253" s="36">
        <f t="shared" si="84"/>
      </c>
      <c r="N253" s="44">
        <f t="shared" si="85"/>
      </c>
      <c r="O253" s="36">
        <f t="shared" si="86"/>
      </c>
      <c r="P253" s="44" t="str">
        <f t="shared" si="87"/>
        <v> </v>
      </c>
      <c r="Q253" s="36">
        <f t="shared" si="88"/>
      </c>
      <c r="AA253" s="16">
        <f t="shared" si="89"/>
        <v>-1</v>
      </c>
      <c r="AB253" s="13">
        <f t="shared" si="90"/>
        <v>212</v>
      </c>
      <c r="AC253" s="28">
        <f t="shared" si="92"/>
        <v>-211</v>
      </c>
      <c r="AD253" s="28">
        <f t="shared" si="92"/>
        <v>-211</v>
      </c>
    </row>
    <row r="254" spans="1:30" ht="12.75">
      <c r="A254" s="34">
        <f t="shared" si="70"/>
        <v>-192</v>
      </c>
      <c r="B254" s="79">
        <f t="shared" si="73"/>
        <v>-4876.799999999999</v>
      </c>
      <c r="C254" s="80">
        <f t="shared" si="74"/>
      </c>
      <c r="D254" s="34">
        <f t="shared" si="75"/>
      </c>
      <c r="E254" s="80">
        <f t="shared" si="76"/>
      </c>
      <c r="F254" s="34">
        <f t="shared" si="77"/>
      </c>
      <c r="G254" s="36">
        <f t="shared" si="78"/>
      </c>
      <c r="H254" s="43">
        <f t="shared" si="79"/>
      </c>
      <c r="I254" s="35">
        <f t="shared" si="80"/>
      </c>
      <c r="J254" s="43">
        <f t="shared" si="81"/>
      </c>
      <c r="K254" s="36">
        <f t="shared" si="82"/>
      </c>
      <c r="L254" s="36">
        <f t="shared" si="83"/>
      </c>
      <c r="M254" s="36">
        <f t="shared" si="84"/>
      </c>
      <c r="N254" s="44">
        <f t="shared" si="85"/>
      </c>
      <c r="O254" s="36">
        <f t="shared" si="86"/>
      </c>
      <c r="P254" s="44" t="str">
        <f t="shared" si="87"/>
        <v> </v>
      </c>
      <c r="Q254" s="36">
        <f t="shared" si="88"/>
      </c>
      <c r="AA254" s="16">
        <f t="shared" si="89"/>
        <v>-1</v>
      </c>
      <c r="AB254" s="13">
        <f t="shared" si="90"/>
        <v>213</v>
      </c>
      <c r="AC254" s="28">
        <f t="shared" si="92"/>
        <v>-212</v>
      </c>
      <c r="AD254" s="28">
        <f t="shared" si="92"/>
        <v>-212</v>
      </c>
    </row>
    <row r="255" spans="1:30" ht="12.75">
      <c r="A255" s="34">
        <f t="shared" si="70"/>
        <v>-193</v>
      </c>
      <c r="B255" s="79">
        <f t="shared" si="73"/>
        <v>-4902.2</v>
      </c>
      <c r="C255" s="80">
        <f t="shared" si="74"/>
      </c>
      <c r="D255" s="34">
        <f t="shared" si="75"/>
      </c>
      <c r="E255" s="80">
        <f t="shared" si="76"/>
      </c>
      <c r="F255" s="34">
        <f t="shared" si="77"/>
      </c>
      <c r="G255" s="36">
        <f t="shared" si="78"/>
      </c>
      <c r="H255" s="43">
        <f t="shared" si="79"/>
      </c>
      <c r="I255" s="35">
        <f t="shared" si="80"/>
      </c>
      <c r="J255" s="43">
        <f t="shared" si="81"/>
      </c>
      <c r="K255" s="36">
        <f t="shared" si="82"/>
      </c>
      <c r="L255" s="36">
        <f t="shared" si="83"/>
      </c>
      <c r="M255" s="36">
        <f t="shared" si="84"/>
      </c>
      <c r="N255" s="44">
        <f t="shared" si="85"/>
      </c>
      <c r="O255" s="36">
        <f t="shared" si="86"/>
      </c>
      <c r="P255" s="44" t="str">
        <f t="shared" si="87"/>
        <v> </v>
      </c>
      <c r="Q255" s="36">
        <f t="shared" si="88"/>
      </c>
      <c r="AA255" s="16">
        <f t="shared" si="89"/>
        <v>-1</v>
      </c>
      <c r="AB255" s="13">
        <f t="shared" si="90"/>
        <v>214</v>
      </c>
      <c r="AC255" s="28">
        <f t="shared" si="92"/>
        <v>-213</v>
      </c>
      <c r="AD255" s="28">
        <f t="shared" si="92"/>
        <v>-213</v>
      </c>
    </row>
    <row r="256" spans="1:30" ht="12.75">
      <c r="A256" s="34">
        <f t="shared" si="70"/>
        <v>-194</v>
      </c>
      <c r="B256" s="79">
        <f t="shared" si="73"/>
        <v>-4927.599999999999</v>
      </c>
      <c r="C256" s="80">
        <f t="shared" si="74"/>
      </c>
      <c r="D256" s="34">
        <f t="shared" si="75"/>
      </c>
      <c r="E256" s="80">
        <f t="shared" si="76"/>
      </c>
      <c r="F256" s="34">
        <f t="shared" si="77"/>
      </c>
      <c r="G256" s="36">
        <f t="shared" si="78"/>
      </c>
      <c r="H256" s="43">
        <f t="shared" si="79"/>
      </c>
      <c r="I256" s="35">
        <f t="shared" si="80"/>
      </c>
      <c r="J256" s="43">
        <f t="shared" si="81"/>
      </c>
      <c r="K256" s="36">
        <f t="shared" si="82"/>
      </c>
      <c r="L256" s="36">
        <f t="shared" si="83"/>
      </c>
      <c r="M256" s="36">
        <f t="shared" si="84"/>
      </c>
      <c r="N256" s="44">
        <f t="shared" si="85"/>
      </c>
      <c r="O256" s="36">
        <f t="shared" si="86"/>
      </c>
      <c r="P256" s="44" t="str">
        <f t="shared" si="87"/>
        <v> </v>
      </c>
      <c r="Q256" s="36">
        <f t="shared" si="88"/>
      </c>
      <c r="AA256" s="16">
        <f t="shared" si="89"/>
        <v>-1</v>
      </c>
      <c r="AB256" s="13">
        <f t="shared" si="90"/>
        <v>215</v>
      </c>
      <c r="AC256" s="28">
        <f t="shared" si="92"/>
        <v>-214</v>
      </c>
      <c r="AD256" s="28">
        <f t="shared" si="92"/>
        <v>-214</v>
      </c>
    </row>
    <row r="257" spans="1:30" ht="12.75">
      <c r="A257" s="34">
        <f t="shared" si="70"/>
        <v>-195</v>
      </c>
      <c r="B257" s="79">
        <f t="shared" si="73"/>
        <v>-4953</v>
      </c>
      <c r="C257" s="80">
        <f t="shared" si="74"/>
      </c>
      <c r="D257" s="34">
        <f t="shared" si="75"/>
      </c>
      <c r="E257" s="80">
        <f t="shared" si="76"/>
      </c>
      <c r="F257" s="34">
        <f t="shared" si="77"/>
      </c>
      <c r="G257" s="36">
        <f t="shared" si="78"/>
      </c>
      <c r="H257" s="43">
        <f t="shared" si="79"/>
      </c>
      <c r="I257" s="35">
        <f t="shared" si="80"/>
      </c>
      <c r="J257" s="43">
        <f t="shared" si="81"/>
      </c>
      <c r="K257" s="36">
        <f t="shared" si="82"/>
      </c>
      <c r="L257" s="36">
        <f t="shared" si="83"/>
      </c>
      <c r="M257" s="36">
        <f t="shared" si="84"/>
      </c>
      <c r="N257" s="44">
        <f t="shared" si="85"/>
      </c>
      <c r="O257" s="36">
        <f t="shared" si="86"/>
      </c>
      <c r="P257" s="44" t="str">
        <f t="shared" si="87"/>
        <v> </v>
      </c>
      <c r="Q257" s="36">
        <f t="shared" si="88"/>
      </c>
      <c r="AA257" s="16">
        <f t="shared" si="89"/>
        <v>-1</v>
      </c>
      <c r="AB257" s="13">
        <f t="shared" si="90"/>
        <v>216</v>
      </c>
      <c r="AC257" s="28">
        <f t="shared" si="92"/>
        <v>-215</v>
      </c>
      <c r="AD257" s="28">
        <f t="shared" si="92"/>
        <v>-215</v>
      </c>
    </row>
    <row r="258" spans="1:30" ht="12.75">
      <c r="A258" s="34">
        <f t="shared" si="70"/>
        <v>-196</v>
      </c>
      <c r="B258" s="79">
        <f t="shared" si="73"/>
        <v>-4978.4</v>
      </c>
      <c r="C258" s="80">
        <f t="shared" si="74"/>
      </c>
      <c r="D258" s="34">
        <f t="shared" si="75"/>
      </c>
      <c r="E258" s="80">
        <f t="shared" si="76"/>
      </c>
      <c r="F258" s="34">
        <f t="shared" si="77"/>
      </c>
      <c r="G258" s="36">
        <f t="shared" si="78"/>
      </c>
      <c r="H258" s="43">
        <f t="shared" si="79"/>
      </c>
      <c r="I258" s="35">
        <f t="shared" si="80"/>
      </c>
      <c r="J258" s="43">
        <f t="shared" si="81"/>
      </c>
      <c r="K258" s="36">
        <f t="shared" si="82"/>
      </c>
      <c r="L258" s="36">
        <f t="shared" si="83"/>
      </c>
      <c r="M258" s="36">
        <f t="shared" si="84"/>
      </c>
      <c r="N258" s="44">
        <f t="shared" si="85"/>
      </c>
      <c r="O258" s="36">
        <f t="shared" si="86"/>
      </c>
      <c r="P258" s="44" t="str">
        <f t="shared" si="87"/>
        <v> </v>
      </c>
      <c r="Q258" s="36">
        <f t="shared" si="88"/>
      </c>
      <c r="AA258" s="16">
        <f t="shared" si="89"/>
        <v>-1</v>
      </c>
      <c r="AB258" s="13">
        <f t="shared" si="90"/>
        <v>217</v>
      </c>
      <c r="AC258" s="28">
        <f t="shared" si="92"/>
        <v>-216</v>
      </c>
      <c r="AD258" s="28">
        <f t="shared" si="92"/>
        <v>-216</v>
      </c>
    </row>
    <row r="259" spans="1:30" ht="12.75">
      <c r="A259" s="34">
        <f t="shared" si="70"/>
        <v>-197</v>
      </c>
      <c r="B259" s="79">
        <f t="shared" si="73"/>
        <v>-5003.799999999999</v>
      </c>
      <c r="C259" s="80">
        <f t="shared" si="74"/>
      </c>
      <c r="D259" s="34">
        <f t="shared" si="75"/>
      </c>
      <c r="E259" s="80">
        <f t="shared" si="76"/>
      </c>
      <c r="F259" s="34">
        <f t="shared" si="77"/>
      </c>
      <c r="G259" s="36">
        <f t="shared" si="78"/>
      </c>
      <c r="H259" s="43">
        <f t="shared" si="79"/>
      </c>
      <c r="I259" s="35">
        <f t="shared" si="80"/>
      </c>
      <c r="J259" s="43">
        <f t="shared" si="81"/>
      </c>
      <c r="K259" s="36">
        <f t="shared" si="82"/>
      </c>
      <c r="L259" s="36">
        <f t="shared" si="83"/>
      </c>
      <c r="M259" s="36">
        <f t="shared" si="84"/>
      </c>
      <c r="N259" s="44">
        <f t="shared" si="85"/>
      </c>
      <c r="O259" s="36">
        <f t="shared" si="86"/>
      </c>
      <c r="P259" s="44" t="str">
        <f t="shared" si="87"/>
        <v> </v>
      </c>
      <c r="Q259" s="36">
        <f t="shared" si="88"/>
      </c>
      <c r="AA259" s="16">
        <f t="shared" si="89"/>
        <v>-1</v>
      </c>
      <c r="AB259" s="13">
        <f t="shared" si="90"/>
        <v>218</v>
      </c>
      <c r="AC259" s="28">
        <f t="shared" si="92"/>
        <v>-217</v>
      </c>
      <c r="AD259" s="28">
        <f t="shared" si="92"/>
        <v>-217</v>
      </c>
    </row>
    <row r="260" spans="1:30" ht="12.75">
      <c r="A260" s="34">
        <f t="shared" si="70"/>
        <v>-198</v>
      </c>
      <c r="B260" s="79">
        <f t="shared" si="73"/>
        <v>-5029.2</v>
      </c>
      <c r="C260" s="80">
        <f t="shared" si="74"/>
      </c>
      <c r="D260" s="34">
        <f t="shared" si="75"/>
      </c>
      <c r="E260" s="80">
        <f t="shared" si="76"/>
      </c>
      <c r="F260" s="34">
        <f t="shared" si="77"/>
      </c>
      <c r="G260" s="36">
        <f t="shared" si="78"/>
      </c>
      <c r="H260" s="43">
        <f t="shared" si="79"/>
      </c>
      <c r="I260" s="35">
        <f t="shared" si="80"/>
      </c>
      <c r="J260" s="43">
        <f t="shared" si="81"/>
      </c>
      <c r="K260" s="36">
        <f t="shared" si="82"/>
      </c>
      <c r="L260" s="36">
        <f t="shared" si="83"/>
      </c>
      <c r="M260" s="36">
        <f t="shared" si="84"/>
      </c>
      <c r="N260" s="44">
        <f t="shared" si="85"/>
      </c>
      <c r="O260" s="36">
        <f t="shared" si="86"/>
      </c>
      <c r="P260" s="44" t="str">
        <f t="shared" si="87"/>
        <v> </v>
      </c>
      <c r="Q260" s="36">
        <f t="shared" si="88"/>
      </c>
      <c r="AA260" s="16">
        <f t="shared" si="89"/>
        <v>-1</v>
      </c>
      <c r="AB260" s="13">
        <f t="shared" si="90"/>
        <v>219</v>
      </c>
      <c r="AC260" s="28">
        <f t="shared" si="92"/>
        <v>-218</v>
      </c>
      <c r="AD260" s="28">
        <f t="shared" si="92"/>
        <v>-218</v>
      </c>
    </row>
    <row r="261" spans="1:30" ht="12.75">
      <c r="A261" s="34">
        <f t="shared" si="70"/>
        <v>-199</v>
      </c>
      <c r="B261" s="79">
        <f t="shared" si="73"/>
        <v>-5054.599999999999</v>
      </c>
      <c r="C261" s="80">
        <f t="shared" si="74"/>
      </c>
      <c r="D261" s="34">
        <f t="shared" si="75"/>
      </c>
      <c r="E261" s="80">
        <f t="shared" si="76"/>
      </c>
      <c r="F261" s="34">
        <f t="shared" si="77"/>
      </c>
      <c r="G261" s="36">
        <f t="shared" si="78"/>
      </c>
      <c r="H261" s="43">
        <f t="shared" si="79"/>
      </c>
      <c r="I261" s="35">
        <f t="shared" si="80"/>
      </c>
      <c r="J261" s="43">
        <f t="shared" si="81"/>
      </c>
      <c r="K261" s="36">
        <f t="shared" si="82"/>
      </c>
      <c r="L261" s="36">
        <f t="shared" si="83"/>
      </c>
      <c r="M261" s="36">
        <f t="shared" si="84"/>
      </c>
      <c r="N261" s="44">
        <f t="shared" si="85"/>
      </c>
      <c r="O261" s="36">
        <f t="shared" si="86"/>
      </c>
      <c r="P261" s="44" t="str">
        <f t="shared" si="87"/>
        <v> </v>
      </c>
      <c r="Q261" s="36">
        <f t="shared" si="88"/>
      </c>
      <c r="AA261" s="16">
        <f t="shared" si="89"/>
        <v>-1</v>
      </c>
      <c r="AB261" s="13">
        <f t="shared" si="90"/>
        <v>220</v>
      </c>
      <c r="AC261" s="28">
        <f t="shared" si="92"/>
        <v>-219</v>
      </c>
      <c r="AD261" s="28">
        <f t="shared" si="92"/>
        <v>-219</v>
      </c>
    </row>
    <row r="262" spans="1:30" ht="12.75">
      <c r="A262" s="34">
        <f t="shared" si="70"/>
        <v>-200</v>
      </c>
      <c r="B262" s="79">
        <f t="shared" si="73"/>
        <v>-5080</v>
      </c>
      <c r="C262" s="80">
        <f t="shared" si="74"/>
      </c>
      <c r="D262" s="34">
        <f t="shared" si="75"/>
      </c>
      <c r="E262" s="80">
        <f t="shared" si="76"/>
      </c>
      <c r="F262" s="34">
        <f t="shared" si="77"/>
      </c>
      <c r="G262" s="36">
        <f t="shared" si="78"/>
      </c>
      <c r="H262" s="43">
        <f t="shared" si="79"/>
      </c>
      <c r="I262" s="35">
        <f t="shared" si="80"/>
      </c>
      <c r="J262" s="43">
        <f t="shared" si="81"/>
      </c>
      <c r="K262" s="36">
        <f t="shared" si="82"/>
      </c>
      <c r="L262" s="36">
        <f t="shared" si="83"/>
      </c>
      <c r="M262" s="36">
        <f t="shared" si="84"/>
      </c>
      <c r="N262" s="44">
        <f t="shared" si="85"/>
      </c>
      <c r="O262" s="36">
        <f t="shared" si="86"/>
      </c>
      <c r="P262" s="44" t="str">
        <f t="shared" si="87"/>
        <v> </v>
      </c>
      <c r="Q262" s="36">
        <f t="shared" si="88"/>
      </c>
      <c r="AA262" s="16">
        <f t="shared" si="89"/>
        <v>-1</v>
      </c>
      <c r="AB262" s="13">
        <f t="shared" si="90"/>
        <v>221</v>
      </c>
      <c r="AC262" s="28">
        <f t="shared" si="92"/>
        <v>-220</v>
      </c>
      <c r="AD262" s="28">
        <f t="shared" si="92"/>
        <v>-220</v>
      </c>
    </row>
    <row r="263" spans="1:30" ht="12.75">
      <c r="A263" s="34">
        <f t="shared" si="70"/>
        <v>-201</v>
      </c>
      <c r="B263" s="79">
        <f t="shared" si="73"/>
        <v>-5105.4</v>
      </c>
      <c r="C263" s="80">
        <f t="shared" si="74"/>
      </c>
      <c r="D263" s="34">
        <f t="shared" si="75"/>
      </c>
      <c r="E263" s="80">
        <f t="shared" si="76"/>
      </c>
      <c r="F263" s="34">
        <f t="shared" si="77"/>
      </c>
      <c r="G263" s="36">
        <f t="shared" si="78"/>
      </c>
      <c r="H263" s="43">
        <f t="shared" si="79"/>
      </c>
      <c r="I263" s="35">
        <f t="shared" si="80"/>
      </c>
      <c r="J263" s="43">
        <f t="shared" si="81"/>
      </c>
      <c r="K263" s="36">
        <f t="shared" si="82"/>
      </c>
      <c r="L263" s="36">
        <f t="shared" si="83"/>
      </c>
      <c r="M263" s="36">
        <f t="shared" si="84"/>
      </c>
      <c r="N263" s="44">
        <f t="shared" si="85"/>
      </c>
      <c r="O263" s="36">
        <f t="shared" si="86"/>
      </c>
      <c r="P263" s="44" t="str">
        <f t="shared" si="87"/>
        <v> </v>
      </c>
      <c r="Q263" s="36">
        <f t="shared" si="88"/>
      </c>
      <c r="AA263" s="16">
        <f t="shared" si="89"/>
        <v>-1</v>
      </c>
      <c r="AB263" s="13">
        <f t="shared" si="90"/>
        <v>222</v>
      </c>
      <c r="AC263" s="28">
        <f t="shared" si="92"/>
        <v>-221</v>
      </c>
      <c r="AD263" s="28">
        <f t="shared" si="92"/>
        <v>-221</v>
      </c>
    </row>
    <row r="264" spans="1:30" ht="12.75">
      <c r="A264" s="34">
        <f aca="true" t="shared" si="93" ref="A264:A327">IF(AA270=0,0,IF(A263="","",IF(AA270=1,A263-0.5,A263-1)))</f>
        <v>-202</v>
      </c>
      <c r="B264" s="79">
        <f t="shared" si="73"/>
        <v>-5130.799999999999</v>
      </c>
      <c r="C264" s="80">
        <f t="shared" si="74"/>
      </c>
      <c r="D264" s="34">
        <f t="shared" si="75"/>
      </c>
      <c r="E264" s="80">
        <f t="shared" si="76"/>
      </c>
      <c r="F264" s="34">
        <f t="shared" si="77"/>
      </c>
      <c r="G264" s="36">
        <f t="shared" si="78"/>
      </c>
      <c r="H264" s="43">
        <f t="shared" si="79"/>
      </c>
      <c r="I264" s="35">
        <f t="shared" si="80"/>
      </c>
      <c r="J264" s="43">
        <f t="shared" si="81"/>
      </c>
      <c r="K264" s="36">
        <f t="shared" si="82"/>
      </c>
      <c r="L264" s="36">
        <f t="shared" si="83"/>
      </c>
      <c r="M264" s="36">
        <f t="shared" si="84"/>
      </c>
      <c r="N264" s="44">
        <f t="shared" si="85"/>
      </c>
      <c r="O264" s="36">
        <f t="shared" si="86"/>
      </c>
      <c r="P264" s="44" t="str">
        <f t="shared" si="87"/>
        <v> </v>
      </c>
      <c r="Q264" s="36">
        <f t="shared" si="88"/>
      </c>
      <c r="AA264" s="16">
        <f t="shared" si="89"/>
        <v>-1</v>
      </c>
      <c r="AB264" s="13">
        <f t="shared" si="90"/>
        <v>223</v>
      </c>
      <c r="AC264" s="28">
        <f t="shared" si="92"/>
        <v>-222</v>
      </c>
      <c r="AD264" s="28">
        <f t="shared" si="92"/>
        <v>-222</v>
      </c>
    </row>
    <row r="265" spans="1:30" ht="12.75">
      <c r="A265" s="34">
        <f t="shared" si="93"/>
        <v>-203</v>
      </c>
      <c r="B265" s="79">
        <f t="shared" si="73"/>
        <v>-5156.2</v>
      </c>
      <c r="C265" s="80">
        <f t="shared" si="74"/>
      </c>
      <c r="D265" s="34">
        <f t="shared" si="75"/>
      </c>
      <c r="E265" s="80">
        <f t="shared" si="76"/>
      </c>
      <c r="F265" s="34">
        <f t="shared" si="77"/>
      </c>
      <c r="G265" s="36">
        <f t="shared" si="78"/>
      </c>
      <c r="H265" s="43">
        <f t="shared" si="79"/>
      </c>
      <c r="I265" s="35">
        <f t="shared" si="80"/>
      </c>
      <c r="J265" s="43">
        <f t="shared" si="81"/>
      </c>
      <c r="K265" s="36">
        <f t="shared" si="82"/>
      </c>
      <c r="L265" s="36">
        <f t="shared" si="83"/>
      </c>
      <c r="M265" s="36">
        <f t="shared" si="84"/>
      </c>
      <c r="N265" s="44">
        <f t="shared" si="85"/>
      </c>
      <c r="O265" s="36">
        <f t="shared" si="86"/>
      </c>
      <c r="P265" s="44" t="str">
        <f t="shared" si="87"/>
        <v> </v>
      </c>
      <c r="Q265" s="36">
        <f t="shared" si="88"/>
      </c>
      <c r="AA265" s="16">
        <f t="shared" si="89"/>
        <v>-1</v>
      </c>
      <c r="AB265" s="13">
        <f t="shared" si="90"/>
        <v>224</v>
      </c>
      <c r="AC265" s="28">
        <f t="shared" si="92"/>
        <v>-223</v>
      </c>
      <c r="AD265" s="28">
        <f t="shared" si="92"/>
        <v>-223</v>
      </c>
    </row>
    <row r="266" spans="1:30" ht="12.75">
      <c r="A266" s="34">
        <f t="shared" si="93"/>
        <v>-204</v>
      </c>
      <c r="B266" s="79">
        <f t="shared" si="73"/>
        <v>-5181.599999999999</v>
      </c>
      <c r="C266" s="80">
        <f t="shared" si="74"/>
      </c>
      <c r="D266" s="34">
        <f t="shared" si="75"/>
      </c>
      <c r="E266" s="80">
        <f t="shared" si="76"/>
      </c>
      <c r="F266" s="34">
        <f t="shared" si="77"/>
      </c>
      <c r="G266" s="36">
        <f t="shared" si="78"/>
      </c>
      <c r="H266" s="43">
        <f t="shared" si="79"/>
      </c>
      <c r="I266" s="35">
        <f t="shared" si="80"/>
      </c>
      <c r="J266" s="43">
        <f t="shared" si="81"/>
      </c>
      <c r="K266" s="36">
        <f t="shared" si="82"/>
      </c>
      <c r="L266" s="36">
        <f t="shared" si="83"/>
      </c>
      <c r="M266" s="36">
        <f t="shared" si="84"/>
      </c>
      <c r="N266" s="44">
        <f t="shared" si="85"/>
      </c>
      <c r="O266" s="36">
        <f t="shared" si="86"/>
      </c>
      <c r="P266" s="44" t="str">
        <f t="shared" si="87"/>
        <v> </v>
      </c>
      <c r="Q266" s="36">
        <f t="shared" si="88"/>
      </c>
      <c r="AA266" s="16">
        <f t="shared" si="89"/>
        <v>-1</v>
      </c>
      <c r="AB266" s="13">
        <f t="shared" si="90"/>
        <v>225</v>
      </c>
      <c r="AC266" s="28">
        <f t="shared" si="92"/>
        <v>-224</v>
      </c>
      <c r="AD266" s="28">
        <f t="shared" si="92"/>
        <v>-224</v>
      </c>
    </row>
    <row r="267" spans="1:30" ht="12.75">
      <c r="A267" s="34">
        <f t="shared" si="93"/>
        <v>-205</v>
      </c>
      <c r="B267" s="79">
        <f t="shared" si="73"/>
        <v>-5207</v>
      </c>
      <c r="C267" s="80">
        <f t="shared" si="74"/>
      </c>
      <c r="D267" s="34">
        <f t="shared" si="75"/>
      </c>
      <c r="E267" s="80">
        <f t="shared" si="76"/>
      </c>
      <c r="F267" s="34">
        <f t="shared" si="77"/>
      </c>
      <c r="G267" s="36">
        <f t="shared" si="78"/>
      </c>
      <c r="H267" s="43">
        <f t="shared" si="79"/>
      </c>
      <c r="I267" s="35">
        <f t="shared" si="80"/>
      </c>
      <c r="J267" s="43">
        <f t="shared" si="81"/>
      </c>
      <c r="K267" s="36">
        <f t="shared" si="82"/>
      </c>
      <c r="L267" s="36">
        <f t="shared" si="83"/>
      </c>
      <c r="M267" s="36">
        <f t="shared" si="84"/>
      </c>
      <c r="N267" s="44">
        <f t="shared" si="85"/>
      </c>
      <c r="O267" s="36">
        <f t="shared" si="86"/>
      </c>
      <c r="P267" s="44" t="str">
        <f t="shared" si="87"/>
        <v> </v>
      </c>
      <c r="Q267" s="36">
        <f t="shared" si="88"/>
      </c>
      <c r="AA267" s="16">
        <f t="shared" si="89"/>
        <v>-1</v>
      </c>
      <c r="AB267" s="13">
        <f t="shared" si="90"/>
        <v>226</v>
      </c>
      <c r="AC267" s="28">
        <f t="shared" si="92"/>
        <v>-225</v>
      </c>
      <c r="AD267" s="28">
        <f t="shared" si="92"/>
        <v>-225</v>
      </c>
    </row>
    <row r="268" spans="1:30" ht="12.75">
      <c r="A268" s="34">
        <f t="shared" si="93"/>
        <v>-206</v>
      </c>
      <c r="B268" s="79">
        <f t="shared" si="73"/>
        <v>-5232.4</v>
      </c>
      <c r="C268" s="80">
        <f t="shared" si="74"/>
      </c>
      <c r="D268" s="34">
        <f t="shared" si="75"/>
      </c>
      <c r="E268" s="80">
        <f t="shared" si="76"/>
      </c>
      <c r="F268" s="34">
        <f t="shared" si="77"/>
      </c>
      <c r="G268" s="36">
        <f t="shared" si="78"/>
      </c>
      <c r="H268" s="43">
        <f t="shared" si="79"/>
      </c>
      <c r="I268" s="35">
        <f t="shared" si="80"/>
      </c>
      <c r="J268" s="43">
        <f t="shared" si="81"/>
      </c>
      <c r="K268" s="36">
        <f t="shared" si="82"/>
      </c>
      <c r="L268" s="36">
        <f t="shared" si="83"/>
      </c>
      <c r="M268" s="36">
        <f t="shared" si="84"/>
      </c>
      <c r="N268" s="44">
        <f t="shared" si="85"/>
      </c>
      <c r="O268" s="36">
        <f t="shared" si="86"/>
      </c>
      <c r="P268" s="44" t="str">
        <f t="shared" si="87"/>
        <v> </v>
      </c>
      <c r="Q268" s="36">
        <f t="shared" si="88"/>
      </c>
      <c r="AA268" s="16">
        <f t="shared" si="89"/>
        <v>-1</v>
      </c>
      <c r="AB268" s="13">
        <f t="shared" si="90"/>
        <v>227</v>
      </c>
      <c r="AC268" s="28">
        <f aca="true" t="shared" si="94" ref="AC268:AD283">AC267-1</f>
        <v>-226</v>
      </c>
      <c r="AD268" s="28">
        <f t="shared" si="94"/>
        <v>-226</v>
      </c>
    </row>
    <row r="269" spans="1:30" ht="12.75">
      <c r="A269" s="34">
        <f t="shared" si="93"/>
        <v>-207</v>
      </c>
      <c r="B269" s="79">
        <f t="shared" si="73"/>
        <v>-5257.799999999999</v>
      </c>
      <c r="C269" s="80">
        <f t="shared" si="74"/>
      </c>
      <c r="D269" s="34">
        <f t="shared" si="75"/>
      </c>
      <c r="E269" s="80">
        <f t="shared" si="76"/>
      </c>
      <c r="F269" s="34">
        <f t="shared" si="77"/>
      </c>
      <c r="G269" s="36">
        <f t="shared" si="78"/>
      </c>
      <c r="H269" s="43">
        <f t="shared" si="79"/>
      </c>
      <c r="I269" s="35">
        <f t="shared" si="80"/>
      </c>
      <c r="J269" s="43">
        <f t="shared" si="81"/>
      </c>
      <c r="K269" s="36">
        <f t="shared" si="82"/>
      </c>
      <c r="L269" s="36">
        <f t="shared" si="83"/>
      </c>
      <c r="M269" s="36">
        <f t="shared" si="84"/>
      </c>
      <c r="N269" s="44">
        <f t="shared" si="85"/>
      </c>
      <c r="O269" s="36">
        <f t="shared" si="86"/>
      </c>
      <c r="P269" s="44" t="str">
        <f t="shared" si="87"/>
        <v> </v>
      </c>
      <c r="Q269" s="36">
        <f t="shared" si="88"/>
      </c>
      <c r="AA269" s="16">
        <f t="shared" si="89"/>
        <v>-1</v>
      </c>
      <c r="AB269" s="13">
        <f t="shared" si="90"/>
        <v>228</v>
      </c>
      <c r="AC269" s="28">
        <f t="shared" si="94"/>
        <v>-227</v>
      </c>
      <c r="AD269" s="28">
        <f t="shared" si="94"/>
        <v>-227</v>
      </c>
    </row>
    <row r="270" spans="1:30" ht="12.75">
      <c r="A270" s="34">
        <f t="shared" si="93"/>
        <v>-208</v>
      </c>
      <c r="B270" s="79">
        <f t="shared" si="73"/>
        <v>-5283.2</v>
      </c>
      <c r="C270" s="80">
        <f t="shared" si="74"/>
      </c>
      <c r="D270" s="34">
        <f t="shared" si="75"/>
      </c>
      <c r="E270" s="80">
        <f t="shared" si="76"/>
      </c>
      <c r="F270" s="34">
        <f t="shared" si="77"/>
      </c>
      <c r="G270" s="36">
        <f t="shared" si="78"/>
      </c>
      <c r="H270" s="43">
        <f t="shared" si="79"/>
      </c>
      <c r="I270" s="35">
        <f t="shared" si="80"/>
      </c>
      <c r="J270" s="43">
        <f t="shared" si="81"/>
      </c>
      <c r="K270" s="36">
        <f t="shared" si="82"/>
      </c>
      <c r="L270" s="36">
        <f t="shared" si="83"/>
      </c>
      <c r="M270" s="36">
        <f t="shared" si="84"/>
      </c>
      <c r="N270" s="44">
        <f t="shared" si="85"/>
      </c>
      <c r="O270" s="36">
        <f t="shared" si="86"/>
      </c>
      <c r="P270" s="44" t="str">
        <f t="shared" si="87"/>
        <v> </v>
      </c>
      <c r="Q270" s="36">
        <f t="shared" si="88"/>
      </c>
      <c r="AA270" s="16">
        <f t="shared" si="89"/>
        <v>-1</v>
      </c>
      <c r="AB270" s="13">
        <f t="shared" si="90"/>
        <v>229</v>
      </c>
      <c r="AC270" s="28">
        <f t="shared" si="94"/>
        <v>-228</v>
      </c>
      <c r="AD270" s="28">
        <f t="shared" si="94"/>
        <v>-228</v>
      </c>
    </row>
    <row r="271" spans="1:30" ht="12.75">
      <c r="A271" s="34">
        <f t="shared" si="93"/>
        <v>-209</v>
      </c>
      <c r="B271" s="79">
        <f t="shared" si="73"/>
        <v>-5308.599999999999</v>
      </c>
      <c r="C271" s="80">
        <f t="shared" si="74"/>
      </c>
      <c r="D271" s="34">
        <f t="shared" si="75"/>
      </c>
      <c r="E271" s="80">
        <f t="shared" si="76"/>
      </c>
      <c r="F271" s="34">
        <f t="shared" si="77"/>
      </c>
      <c r="G271" s="36">
        <f t="shared" si="78"/>
      </c>
      <c r="H271" s="43">
        <f t="shared" si="79"/>
      </c>
      <c r="I271" s="35">
        <f t="shared" si="80"/>
      </c>
      <c r="J271" s="43">
        <f t="shared" si="81"/>
      </c>
      <c r="K271" s="36">
        <f t="shared" si="82"/>
      </c>
      <c r="L271" s="36">
        <f t="shared" si="83"/>
      </c>
      <c r="M271" s="36">
        <f t="shared" si="84"/>
      </c>
      <c r="N271" s="44">
        <f t="shared" si="85"/>
      </c>
      <c r="O271" s="36">
        <f t="shared" si="86"/>
      </c>
      <c r="P271" s="44" t="str">
        <f t="shared" si="87"/>
        <v> </v>
      </c>
      <c r="Q271" s="36">
        <f t="shared" si="88"/>
      </c>
      <c r="AA271" s="16">
        <f t="shared" si="89"/>
        <v>-1</v>
      </c>
      <c r="AB271" s="13">
        <f t="shared" si="90"/>
        <v>230</v>
      </c>
      <c r="AC271" s="28">
        <f t="shared" si="94"/>
        <v>-229</v>
      </c>
      <c r="AD271" s="28">
        <f t="shared" si="94"/>
        <v>-229</v>
      </c>
    </row>
    <row r="272" spans="1:30" ht="12.75">
      <c r="A272" s="34">
        <f t="shared" si="93"/>
        <v>-210</v>
      </c>
      <c r="B272" s="79">
        <f t="shared" si="73"/>
        <v>-5334</v>
      </c>
      <c r="C272" s="80">
        <f t="shared" si="74"/>
      </c>
      <c r="D272" s="34">
        <f t="shared" si="75"/>
      </c>
      <c r="E272" s="80">
        <f t="shared" si="76"/>
      </c>
      <c r="F272" s="34">
        <f t="shared" si="77"/>
      </c>
      <c r="G272" s="36">
        <f t="shared" si="78"/>
      </c>
      <c r="H272" s="43">
        <f t="shared" si="79"/>
      </c>
      <c r="I272" s="35">
        <f t="shared" si="80"/>
      </c>
      <c r="J272" s="43">
        <f t="shared" si="81"/>
      </c>
      <c r="K272" s="36">
        <f t="shared" si="82"/>
      </c>
      <c r="L272" s="36">
        <f t="shared" si="83"/>
      </c>
      <c r="M272" s="36">
        <f t="shared" si="84"/>
      </c>
      <c r="N272" s="44">
        <f t="shared" si="85"/>
      </c>
      <c r="O272" s="36">
        <f t="shared" si="86"/>
      </c>
      <c r="P272" s="44" t="str">
        <f t="shared" si="87"/>
        <v> </v>
      </c>
      <c r="Q272" s="36">
        <f t="shared" si="88"/>
      </c>
      <c r="AA272" s="16">
        <f t="shared" si="89"/>
        <v>-1</v>
      </c>
      <c r="AB272" s="13">
        <f t="shared" si="90"/>
        <v>231</v>
      </c>
      <c r="AC272" s="28">
        <f t="shared" si="94"/>
        <v>-230</v>
      </c>
      <c r="AD272" s="28">
        <f t="shared" si="94"/>
        <v>-230</v>
      </c>
    </row>
    <row r="273" spans="1:30" ht="12.75">
      <c r="A273" s="34">
        <f t="shared" si="93"/>
        <v>-211</v>
      </c>
      <c r="B273" s="79">
        <f t="shared" si="73"/>
        <v>-5359.4</v>
      </c>
      <c r="C273" s="80">
        <f t="shared" si="74"/>
      </c>
      <c r="D273" s="34">
        <f t="shared" si="75"/>
      </c>
      <c r="E273" s="80">
        <f t="shared" si="76"/>
      </c>
      <c r="F273" s="34">
        <f t="shared" si="77"/>
      </c>
      <c r="G273" s="36">
        <f t="shared" si="78"/>
      </c>
      <c r="H273" s="43">
        <f t="shared" si="79"/>
      </c>
      <c r="I273" s="35">
        <f t="shared" si="80"/>
      </c>
      <c r="J273" s="43">
        <f t="shared" si="81"/>
      </c>
      <c r="K273" s="36">
        <f t="shared" si="82"/>
      </c>
      <c r="L273" s="36">
        <f t="shared" si="83"/>
      </c>
      <c r="M273" s="36">
        <f t="shared" si="84"/>
      </c>
      <c r="N273" s="44">
        <f t="shared" si="85"/>
      </c>
      <c r="O273" s="36">
        <f t="shared" si="86"/>
      </c>
      <c r="P273" s="44" t="str">
        <f t="shared" si="87"/>
        <v> </v>
      </c>
      <c r="Q273" s="36">
        <f t="shared" si="88"/>
      </c>
      <c r="AA273" s="16">
        <f t="shared" si="89"/>
        <v>-1</v>
      </c>
      <c r="AB273" s="13">
        <f t="shared" si="90"/>
        <v>232</v>
      </c>
      <c r="AC273" s="28">
        <f t="shared" si="94"/>
        <v>-231</v>
      </c>
      <c r="AD273" s="28">
        <f t="shared" si="94"/>
        <v>-231</v>
      </c>
    </row>
    <row r="274" spans="1:30" ht="12.75">
      <c r="A274" s="34">
        <f t="shared" si="93"/>
        <v>-212</v>
      </c>
      <c r="B274" s="79">
        <f t="shared" si="73"/>
        <v>-5384.799999999999</v>
      </c>
      <c r="C274" s="80">
        <f t="shared" si="74"/>
      </c>
      <c r="D274" s="34">
        <f t="shared" si="75"/>
      </c>
      <c r="E274" s="80">
        <f t="shared" si="76"/>
      </c>
      <c r="F274" s="34">
        <f t="shared" si="77"/>
      </c>
      <c r="G274" s="36">
        <f t="shared" si="78"/>
      </c>
      <c r="H274" s="43">
        <f t="shared" si="79"/>
      </c>
      <c r="I274" s="35">
        <f t="shared" si="80"/>
      </c>
      <c r="J274" s="43">
        <f t="shared" si="81"/>
      </c>
      <c r="K274" s="36">
        <f t="shared" si="82"/>
      </c>
      <c r="L274" s="36">
        <f t="shared" si="83"/>
      </c>
      <c r="M274" s="36">
        <f t="shared" si="84"/>
      </c>
      <c r="N274" s="44">
        <f t="shared" si="85"/>
      </c>
      <c r="O274" s="36">
        <f t="shared" si="86"/>
      </c>
      <c r="P274" s="44" t="str">
        <f t="shared" si="87"/>
        <v> </v>
      </c>
      <c r="Q274" s="36">
        <f t="shared" si="88"/>
      </c>
      <c r="AA274" s="16">
        <f t="shared" si="89"/>
        <v>-1</v>
      </c>
      <c r="AB274" s="13">
        <f t="shared" si="90"/>
        <v>233</v>
      </c>
      <c r="AC274" s="28">
        <f t="shared" si="94"/>
        <v>-232</v>
      </c>
      <c r="AD274" s="28">
        <f t="shared" si="94"/>
        <v>-232</v>
      </c>
    </row>
    <row r="275" spans="1:30" ht="12.75">
      <c r="A275" s="34">
        <f t="shared" si="93"/>
        <v>-213</v>
      </c>
      <c r="B275" s="79">
        <f t="shared" si="73"/>
        <v>-5410.2</v>
      </c>
      <c r="C275" s="80">
        <f t="shared" si="74"/>
      </c>
      <c r="D275" s="34">
        <f t="shared" si="75"/>
      </c>
      <c r="E275" s="80">
        <f t="shared" si="76"/>
      </c>
      <c r="F275" s="34">
        <f t="shared" si="77"/>
      </c>
      <c r="G275" s="36">
        <f t="shared" si="78"/>
      </c>
      <c r="H275" s="43">
        <f t="shared" si="79"/>
      </c>
      <c r="I275" s="35">
        <f t="shared" si="80"/>
      </c>
      <c r="J275" s="43">
        <f t="shared" si="81"/>
      </c>
      <c r="K275" s="36">
        <f t="shared" si="82"/>
      </c>
      <c r="L275" s="36">
        <f t="shared" si="83"/>
      </c>
      <c r="M275" s="36">
        <f t="shared" si="84"/>
      </c>
      <c r="N275" s="44">
        <f t="shared" si="85"/>
      </c>
      <c r="O275" s="36">
        <f t="shared" si="86"/>
      </c>
      <c r="P275" s="44" t="str">
        <f t="shared" si="87"/>
        <v> </v>
      </c>
      <c r="Q275" s="36">
        <f t="shared" si="88"/>
      </c>
      <c r="AA275" s="16">
        <f t="shared" si="89"/>
        <v>-1</v>
      </c>
      <c r="AB275" s="13">
        <f t="shared" si="90"/>
        <v>234</v>
      </c>
      <c r="AC275" s="28">
        <f t="shared" si="94"/>
        <v>-233</v>
      </c>
      <c r="AD275" s="28">
        <f t="shared" si="94"/>
        <v>-233</v>
      </c>
    </row>
    <row r="276" spans="1:30" ht="12.75">
      <c r="A276" s="34">
        <f t="shared" si="93"/>
        <v>-214</v>
      </c>
      <c r="B276" s="79">
        <f t="shared" si="73"/>
        <v>-5435.599999999999</v>
      </c>
      <c r="C276" s="80">
        <f t="shared" si="74"/>
      </c>
      <c r="D276" s="34">
        <f t="shared" si="75"/>
      </c>
      <c r="E276" s="80">
        <f t="shared" si="76"/>
      </c>
      <c r="F276" s="34">
        <f t="shared" si="77"/>
      </c>
      <c r="G276" s="36">
        <f t="shared" si="78"/>
      </c>
      <c r="H276" s="43">
        <f t="shared" si="79"/>
      </c>
      <c r="I276" s="35">
        <f t="shared" si="80"/>
      </c>
      <c r="J276" s="43">
        <f t="shared" si="81"/>
      </c>
      <c r="K276" s="36">
        <f t="shared" si="82"/>
      </c>
      <c r="L276" s="36">
        <f t="shared" si="83"/>
      </c>
      <c r="M276" s="36">
        <f t="shared" si="84"/>
      </c>
      <c r="N276" s="44">
        <f t="shared" si="85"/>
      </c>
      <c r="O276" s="36">
        <f t="shared" si="86"/>
      </c>
      <c r="P276" s="44" t="str">
        <f t="shared" si="87"/>
        <v> </v>
      </c>
      <c r="Q276" s="36">
        <f t="shared" si="88"/>
      </c>
      <c r="AA276" s="16">
        <f t="shared" si="89"/>
        <v>-1</v>
      </c>
      <c r="AB276" s="13">
        <f t="shared" si="90"/>
        <v>235</v>
      </c>
      <c r="AC276" s="28">
        <f t="shared" si="94"/>
        <v>-234</v>
      </c>
      <c r="AD276" s="28">
        <f t="shared" si="94"/>
        <v>-234</v>
      </c>
    </row>
    <row r="277" spans="1:30" ht="12.75">
      <c r="A277" s="34">
        <f t="shared" si="93"/>
        <v>-215</v>
      </c>
      <c r="B277" s="79">
        <f t="shared" si="73"/>
        <v>-5461</v>
      </c>
      <c r="C277" s="80">
        <f t="shared" si="74"/>
      </c>
      <c r="D277" s="34">
        <f t="shared" si="75"/>
      </c>
      <c r="E277" s="80">
        <f t="shared" si="76"/>
      </c>
      <c r="F277" s="34">
        <f t="shared" si="77"/>
      </c>
      <c r="G277" s="36">
        <f t="shared" si="78"/>
      </c>
      <c r="H277" s="43">
        <f t="shared" si="79"/>
      </c>
      <c r="I277" s="35">
        <f t="shared" si="80"/>
      </c>
      <c r="J277" s="43">
        <f t="shared" si="81"/>
      </c>
      <c r="K277" s="36">
        <f t="shared" si="82"/>
      </c>
      <c r="L277" s="36">
        <f t="shared" si="83"/>
      </c>
      <c r="M277" s="36">
        <f t="shared" si="84"/>
      </c>
      <c r="N277" s="44">
        <f t="shared" si="85"/>
      </c>
      <c r="O277" s="36">
        <f t="shared" si="86"/>
      </c>
      <c r="P277" s="44" t="str">
        <f t="shared" si="87"/>
        <v> </v>
      </c>
      <c r="Q277" s="36">
        <f t="shared" si="88"/>
      </c>
      <c r="AA277" s="16">
        <f t="shared" si="89"/>
        <v>-1</v>
      </c>
      <c r="AB277" s="13">
        <f t="shared" si="90"/>
        <v>236</v>
      </c>
      <c r="AC277" s="28">
        <f t="shared" si="94"/>
        <v>-235</v>
      </c>
      <c r="AD277" s="28">
        <f t="shared" si="94"/>
        <v>-235</v>
      </c>
    </row>
    <row r="278" spans="1:30" ht="12.75">
      <c r="A278" s="34">
        <f t="shared" si="93"/>
        <v>-216</v>
      </c>
      <c r="B278" s="79">
        <f t="shared" si="73"/>
        <v>-5486.4</v>
      </c>
      <c r="C278" s="80">
        <f t="shared" si="74"/>
      </c>
      <c r="D278" s="34">
        <f t="shared" si="75"/>
      </c>
      <c r="E278" s="80">
        <f t="shared" si="76"/>
      </c>
      <c r="F278" s="34">
        <f t="shared" si="77"/>
      </c>
      <c r="G278" s="36">
        <f t="shared" si="78"/>
      </c>
      <c r="H278" s="43">
        <f t="shared" si="79"/>
      </c>
      <c r="I278" s="35">
        <f t="shared" si="80"/>
      </c>
      <c r="J278" s="43">
        <f t="shared" si="81"/>
      </c>
      <c r="K278" s="36">
        <f t="shared" si="82"/>
      </c>
      <c r="L278" s="36">
        <f t="shared" si="83"/>
      </c>
      <c r="M278" s="36">
        <f t="shared" si="84"/>
      </c>
      <c r="N278" s="44">
        <f t="shared" si="85"/>
      </c>
      <c r="O278" s="36">
        <f t="shared" si="86"/>
      </c>
      <c r="P278" s="44" t="str">
        <f t="shared" si="87"/>
        <v> </v>
      </c>
      <c r="Q278" s="36">
        <f t="shared" si="88"/>
      </c>
      <c r="AA278" s="16">
        <f t="shared" si="89"/>
        <v>-1</v>
      </c>
      <c r="AB278" s="13">
        <f t="shared" si="90"/>
        <v>237</v>
      </c>
      <c r="AC278" s="28">
        <f t="shared" si="94"/>
        <v>-236</v>
      </c>
      <c r="AD278" s="28">
        <f t="shared" si="94"/>
        <v>-236</v>
      </c>
    </row>
    <row r="279" spans="1:30" ht="12.75">
      <c r="A279" s="34">
        <f t="shared" si="93"/>
        <v>-217</v>
      </c>
      <c r="B279" s="79">
        <f t="shared" si="73"/>
        <v>-5511.799999999999</v>
      </c>
      <c r="C279" s="80">
        <f t="shared" si="74"/>
      </c>
      <c r="D279" s="34">
        <f t="shared" si="75"/>
      </c>
      <c r="E279" s="80">
        <f t="shared" si="76"/>
      </c>
      <c r="F279" s="34">
        <f t="shared" si="77"/>
      </c>
      <c r="G279" s="36">
        <f t="shared" si="78"/>
      </c>
      <c r="H279" s="43">
        <f t="shared" si="79"/>
      </c>
      <c r="I279" s="35">
        <f t="shared" si="80"/>
      </c>
      <c r="J279" s="43">
        <f t="shared" si="81"/>
      </c>
      <c r="K279" s="36">
        <f t="shared" si="82"/>
      </c>
      <c r="L279" s="36">
        <f t="shared" si="83"/>
      </c>
      <c r="M279" s="36">
        <f t="shared" si="84"/>
      </c>
      <c r="N279" s="44">
        <f t="shared" si="85"/>
      </c>
      <c r="O279" s="36">
        <f t="shared" si="86"/>
      </c>
      <c r="P279" s="44" t="str">
        <f t="shared" si="87"/>
        <v> </v>
      </c>
      <c r="Q279" s="36">
        <f t="shared" si="88"/>
      </c>
      <c r="AA279" s="16">
        <f t="shared" si="89"/>
        <v>-1</v>
      </c>
      <c r="AB279" s="13">
        <f t="shared" si="90"/>
        <v>238</v>
      </c>
      <c r="AC279" s="28">
        <f t="shared" si="94"/>
        <v>-237</v>
      </c>
      <c r="AD279" s="28">
        <f t="shared" si="94"/>
        <v>-237</v>
      </c>
    </row>
    <row r="280" spans="1:30" ht="12.75">
      <c r="A280" s="34">
        <f t="shared" si="93"/>
        <v>-218</v>
      </c>
      <c r="B280" s="79">
        <f t="shared" si="73"/>
        <v>-5537.2</v>
      </c>
      <c r="C280" s="80">
        <f t="shared" si="74"/>
      </c>
      <c r="D280" s="34">
        <f t="shared" si="75"/>
      </c>
      <c r="E280" s="80">
        <f t="shared" si="76"/>
      </c>
      <c r="F280" s="34">
        <f t="shared" si="77"/>
      </c>
      <c r="G280" s="36">
        <f t="shared" si="78"/>
      </c>
      <c r="H280" s="43">
        <f t="shared" si="79"/>
      </c>
      <c r="I280" s="35">
        <f t="shared" si="80"/>
      </c>
      <c r="J280" s="43">
        <f t="shared" si="81"/>
      </c>
      <c r="K280" s="36">
        <f t="shared" si="82"/>
      </c>
      <c r="L280" s="36">
        <f t="shared" si="83"/>
      </c>
      <c r="M280" s="36">
        <f t="shared" si="84"/>
      </c>
      <c r="N280" s="44">
        <f t="shared" si="85"/>
      </c>
      <c r="O280" s="36">
        <f t="shared" si="86"/>
      </c>
      <c r="P280" s="44" t="str">
        <f t="shared" si="87"/>
        <v> </v>
      </c>
      <c r="Q280" s="36">
        <f t="shared" si="88"/>
      </c>
      <c r="AA280" s="16">
        <f t="shared" si="89"/>
        <v>-1</v>
      </c>
      <c r="AB280" s="13">
        <f t="shared" si="90"/>
        <v>239</v>
      </c>
      <c r="AC280" s="28">
        <f t="shared" si="94"/>
        <v>-238</v>
      </c>
      <c r="AD280" s="28">
        <f t="shared" si="94"/>
        <v>-238</v>
      </c>
    </row>
    <row r="281" spans="1:30" ht="12.75">
      <c r="A281" s="34">
        <f t="shared" si="93"/>
        <v>-219</v>
      </c>
      <c r="B281" s="79">
        <f t="shared" si="73"/>
        <v>-5562.599999999999</v>
      </c>
      <c r="C281" s="80">
        <f t="shared" si="74"/>
      </c>
      <c r="D281" s="34">
        <f t="shared" si="75"/>
      </c>
      <c r="E281" s="80">
        <f t="shared" si="76"/>
      </c>
      <c r="F281" s="34">
        <f t="shared" si="77"/>
      </c>
      <c r="G281" s="36">
        <f t="shared" si="78"/>
      </c>
      <c r="H281" s="43">
        <f t="shared" si="79"/>
      </c>
      <c r="I281" s="35">
        <f t="shared" si="80"/>
      </c>
      <c r="J281" s="43">
        <f t="shared" si="81"/>
      </c>
      <c r="K281" s="36">
        <f t="shared" si="82"/>
      </c>
      <c r="L281" s="36">
        <f t="shared" si="83"/>
      </c>
      <c r="M281" s="36">
        <f t="shared" si="84"/>
      </c>
      <c r="N281" s="44">
        <f t="shared" si="85"/>
      </c>
      <c r="O281" s="36">
        <f t="shared" si="86"/>
      </c>
      <c r="P281" s="44" t="str">
        <f t="shared" si="87"/>
        <v> </v>
      </c>
      <c r="Q281" s="36">
        <f t="shared" si="88"/>
      </c>
      <c r="AA281" s="16">
        <f t="shared" si="89"/>
        <v>-1</v>
      </c>
      <c r="AB281" s="13">
        <f t="shared" si="90"/>
        <v>240</v>
      </c>
      <c r="AC281" s="28">
        <f t="shared" si="94"/>
        <v>-239</v>
      </c>
      <c r="AD281" s="28">
        <f t="shared" si="94"/>
        <v>-239</v>
      </c>
    </row>
    <row r="282" spans="1:30" ht="12.75">
      <c r="A282" s="34">
        <f t="shared" si="93"/>
        <v>-220</v>
      </c>
      <c r="B282" s="79">
        <f t="shared" si="73"/>
        <v>-5588</v>
      </c>
      <c r="C282" s="80">
        <f t="shared" si="74"/>
      </c>
      <c r="D282" s="34">
        <f t="shared" si="75"/>
      </c>
      <c r="E282" s="80">
        <f t="shared" si="76"/>
      </c>
      <c r="F282" s="34">
        <f t="shared" si="77"/>
      </c>
      <c r="G282" s="36">
        <f t="shared" si="78"/>
      </c>
      <c r="H282" s="43">
        <f t="shared" si="79"/>
      </c>
      <c r="I282" s="35">
        <f t="shared" si="80"/>
      </c>
      <c r="J282" s="43">
        <f t="shared" si="81"/>
      </c>
      <c r="K282" s="36">
        <f t="shared" si="82"/>
      </c>
      <c r="L282" s="36">
        <f t="shared" si="83"/>
      </c>
      <c r="M282" s="36">
        <f t="shared" si="84"/>
      </c>
      <c r="N282" s="44">
        <f t="shared" si="85"/>
      </c>
      <c r="O282" s="36">
        <f t="shared" si="86"/>
      </c>
      <c r="P282" s="44" t="str">
        <f t="shared" si="87"/>
        <v> </v>
      </c>
      <c r="Q282" s="36">
        <f t="shared" si="88"/>
      </c>
      <c r="AA282" s="16">
        <f t="shared" si="89"/>
        <v>-1</v>
      </c>
      <c r="AB282" s="13">
        <f t="shared" si="90"/>
        <v>241</v>
      </c>
      <c r="AC282" s="28">
        <f t="shared" si="94"/>
        <v>-240</v>
      </c>
      <c r="AD282" s="28">
        <f t="shared" si="94"/>
        <v>-240</v>
      </c>
    </row>
    <row r="283" spans="1:30" ht="12.75">
      <c r="A283" s="34">
        <f t="shared" si="93"/>
        <v>-221</v>
      </c>
      <c r="B283" s="79">
        <f t="shared" si="73"/>
        <v>-5613.4</v>
      </c>
      <c r="C283" s="80">
        <f t="shared" si="74"/>
      </c>
      <c r="D283" s="34">
        <f t="shared" si="75"/>
      </c>
      <c r="E283" s="80">
        <f t="shared" si="76"/>
      </c>
      <c r="F283" s="34">
        <f t="shared" si="77"/>
      </c>
      <c r="G283" s="36">
        <f t="shared" si="78"/>
      </c>
      <c r="H283" s="43">
        <f t="shared" si="79"/>
      </c>
      <c r="I283" s="35">
        <f t="shared" si="80"/>
      </c>
      <c r="J283" s="43">
        <f t="shared" si="81"/>
      </c>
      <c r="K283" s="36">
        <f t="shared" si="82"/>
      </c>
      <c r="L283" s="36">
        <f t="shared" si="83"/>
      </c>
      <c r="M283" s="36">
        <f t="shared" si="84"/>
      </c>
      <c r="N283" s="44">
        <f t="shared" si="85"/>
      </c>
      <c r="O283" s="36">
        <f t="shared" si="86"/>
      </c>
      <c r="P283" s="44" t="str">
        <f t="shared" si="87"/>
        <v> </v>
      </c>
      <c r="Q283" s="36">
        <f t="shared" si="88"/>
      </c>
      <c r="AA283" s="16">
        <f t="shared" si="89"/>
        <v>-1</v>
      </c>
      <c r="AB283" s="13">
        <f t="shared" si="90"/>
        <v>242</v>
      </c>
      <c r="AC283" s="28">
        <f t="shared" si="94"/>
        <v>-241</v>
      </c>
      <c r="AD283" s="28">
        <f t="shared" si="94"/>
        <v>-241</v>
      </c>
    </row>
    <row r="284" spans="1:30" ht="12.75">
      <c r="A284" s="34">
        <f t="shared" si="93"/>
        <v>-222</v>
      </c>
      <c r="B284" s="79">
        <f t="shared" si="73"/>
        <v>-5638.799999999999</v>
      </c>
      <c r="C284" s="80">
        <f t="shared" si="74"/>
      </c>
      <c r="D284" s="34">
        <f t="shared" si="75"/>
      </c>
      <c r="E284" s="80">
        <f t="shared" si="76"/>
      </c>
      <c r="F284" s="34">
        <f t="shared" si="77"/>
      </c>
      <c r="G284" s="36">
        <f t="shared" si="78"/>
      </c>
      <c r="H284" s="43">
        <f t="shared" si="79"/>
      </c>
      <c r="I284" s="35">
        <f t="shared" si="80"/>
      </c>
      <c r="J284" s="43">
        <f t="shared" si="81"/>
      </c>
      <c r="K284" s="36">
        <f t="shared" si="82"/>
      </c>
      <c r="L284" s="36">
        <f t="shared" si="83"/>
      </c>
      <c r="M284" s="36">
        <f t="shared" si="84"/>
      </c>
      <c r="N284" s="44">
        <f t="shared" si="85"/>
      </c>
      <c r="O284" s="36">
        <f t="shared" si="86"/>
      </c>
      <c r="P284" s="44" t="str">
        <f t="shared" si="87"/>
        <v> </v>
      </c>
      <c r="Q284" s="36">
        <f t="shared" si="88"/>
      </c>
      <c r="AA284" s="16">
        <f t="shared" si="89"/>
        <v>-1</v>
      </c>
      <c r="AB284" s="13">
        <f t="shared" si="90"/>
        <v>243</v>
      </c>
      <c r="AC284" s="28">
        <f aca="true" t="shared" si="95" ref="AC284:AD299">AC283-1</f>
        <v>-242</v>
      </c>
      <c r="AD284" s="28">
        <f t="shared" si="95"/>
        <v>-242</v>
      </c>
    </row>
    <row r="285" spans="1:30" ht="12.75">
      <c r="A285" s="34">
        <f t="shared" si="93"/>
        <v>-223</v>
      </c>
      <c r="B285" s="79">
        <f aca="true" t="shared" si="96" ref="B285:B329">A285*25.4</f>
        <v>-5664.2</v>
      </c>
      <c r="C285" s="80">
        <f aca="true" t="shared" si="97" ref="C285:C329">IF(A285&lt;=0,"",D285*0.0283168)</f>
      </c>
      <c r="D285" s="34">
        <f aca="true" t="shared" si="98" ref="D285:D328">IF(A285&lt;=0,"",IF(AA292&gt;=1,LOOKUP(AA292,AG$35:AG$61,AF$35:AF$61),0))</f>
      </c>
      <c r="E285" s="80">
        <f aca="true" t="shared" si="99" ref="E285:E329">IF(A285&lt;=0,"",F285*0.0283168)</f>
      </c>
      <c r="F285" s="34">
        <f aca="true" t="shared" si="100" ref="F285:F328">IF(A285&lt;=0,"",IF(AA292&gt;=10,LOOKUP(AA292,AG$50:AG$61,AH$50:AH$61),0))</f>
      </c>
      <c r="G285" s="36">
        <f aca="true" t="shared" si="101" ref="G285:G329">IF(A285&lt;=0,"",H285*0.0283168)</f>
      </c>
      <c r="H285" s="43">
        <f aca="true" t="shared" si="102" ref="H285:H329">IF(A285&lt;=0,"",D285*$W$48)</f>
      </c>
      <c r="I285" s="35">
        <f aca="true" t="shared" si="103" ref="I285:I329">IF(A285&lt;=0,"",J285*0.0283168)</f>
      </c>
      <c r="J285" s="43">
        <f aca="true" t="shared" si="104" ref="J285:J329">IF(A285&lt;=0,"",F285*$W$49)</f>
      </c>
      <c r="K285" s="36">
        <f aca="true" t="shared" si="105" ref="K285:K329">IF(A285&lt;=0,"",L285*0.0283168)</f>
      </c>
      <c r="L285" s="36">
        <f aca="true" t="shared" si="106" ref="L285:L329">IF(A285&lt;=0,"",IF(D285=0.0001,((W$37*0.5/12)-H285)*X$56,((W$37*1/12)-H285)*X$56))</f>
      </c>
      <c r="M285" s="36">
        <f aca="true" t="shared" si="107" ref="M285:M329">IF(A285&lt;=0,"",N285*0.0283168)</f>
      </c>
      <c r="N285" s="44">
        <f aca="true" t="shared" si="108" ref="N285:N329">IF(A285&lt;=0,"",H285+L285+J285)</f>
      </c>
      <c r="O285" s="36">
        <f aca="true" t="shared" si="109" ref="O285:O329">IF(A285&lt;=0,"",P285*0.0283168)</f>
      </c>
      <c r="P285" s="44" t="str">
        <f aca="true" t="shared" si="110" ref="P285:P329">IF(A285&lt;=0," ",IF(A285=1,L285,N285+P286))</f>
        <v> </v>
      </c>
      <c r="Q285" s="36">
        <f aca="true" t="shared" si="111" ref="Q285:Q329">IF(A285&lt;=0,"",I$23+B285/1000)</f>
      </c>
      <c r="AA285" s="16">
        <f t="shared" si="89"/>
        <v>-1</v>
      </c>
      <c r="AB285" s="13">
        <f t="shared" si="90"/>
        <v>244</v>
      </c>
      <c r="AC285" s="28">
        <f t="shared" si="95"/>
        <v>-243</v>
      </c>
      <c r="AD285" s="28">
        <f t="shared" si="95"/>
        <v>-243</v>
      </c>
    </row>
    <row r="286" spans="1:30" ht="12.75">
      <c r="A286" s="34">
        <f t="shared" si="93"/>
        <v>-224</v>
      </c>
      <c r="B286" s="79">
        <f t="shared" si="96"/>
        <v>-5689.599999999999</v>
      </c>
      <c r="C286" s="80">
        <f t="shared" si="97"/>
      </c>
      <c r="D286" s="34">
        <f t="shared" si="98"/>
      </c>
      <c r="E286" s="80">
        <f t="shared" si="99"/>
      </c>
      <c r="F286" s="34">
        <f t="shared" si="100"/>
      </c>
      <c r="G286" s="36">
        <f t="shared" si="101"/>
      </c>
      <c r="H286" s="43">
        <f t="shared" si="102"/>
      </c>
      <c r="I286" s="35">
        <f t="shared" si="103"/>
      </c>
      <c r="J286" s="43">
        <f t="shared" si="104"/>
      </c>
      <c r="K286" s="36">
        <f t="shared" si="105"/>
      </c>
      <c r="L286" s="36">
        <f t="shared" si="106"/>
      </c>
      <c r="M286" s="36">
        <f t="shared" si="107"/>
      </c>
      <c r="N286" s="44">
        <f t="shared" si="108"/>
      </c>
      <c r="O286" s="36">
        <f t="shared" si="109"/>
      </c>
      <c r="P286" s="44" t="str">
        <f t="shared" si="110"/>
        <v> </v>
      </c>
      <c r="Q286" s="36">
        <f t="shared" si="111"/>
      </c>
      <c r="AA286" s="16">
        <f t="shared" si="89"/>
        <v>-1</v>
      </c>
      <c r="AB286" s="13">
        <f t="shared" si="90"/>
        <v>245</v>
      </c>
      <c r="AC286" s="28">
        <f t="shared" si="95"/>
        <v>-244</v>
      </c>
      <c r="AD286" s="28">
        <f t="shared" si="95"/>
        <v>-244</v>
      </c>
    </row>
    <row r="287" spans="1:30" ht="12.75">
      <c r="A287" s="34">
        <f t="shared" si="93"/>
        <v>-225</v>
      </c>
      <c r="B287" s="79">
        <f t="shared" si="96"/>
        <v>-5715</v>
      </c>
      <c r="C287" s="80">
        <f t="shared" si="97"/>
      </c>
      <c r="D287" s="34">
        <f t="shared" si="98"/>
      </c>
      <c r="E287" s="80">
        <f t="shared" si="99"/>
      </c>
      <c r="F287" s="34">
        <f t="shared" si="100"/>
      </c>
      <c r="G287" s="36">
        <f t="shared" si="101"/>
      </c>
      <c r="H287" s="43">
        <f t="shared" si="102"/>
      </c>
      <c r="I287" s="35">
        <f t="shared" si="103"/>
      </c>
      <c r="J287" s="43">
        <f t="shared" si="104"/>
      </c>
      <c r="K287" s="36">
        <f t="shared" si="105"/>
      </c>
      <c r="L287" s="36">
        <f t="shared" si="106"/>
      </c>
      <c r="M287" s="36">
        <f t="shared" si="107"/>
      </c>
      <c r="N287" s="44">
        <f t="shared" si="108"/>
      </c>
      <c r="O287" s="36">
        <f t="shared" si="109"/>
      </c>
      <c r="P287" s="44" t="str">
        <f t="shared" si="110"/>
        <v> </v>
      </c>
      <c r="Q287" s="36">
        <f t="shared" si="111"/>
      </c>
      <c r="AA287" s="16">
        <f t="shared" si="89"/>
        <v>-1</v>
      </c>
      <c r="AB287" s="13">
        <f t="shared" si="90"/>
        <v>246</v>
      </c>
      <c r="AC287" s="28">
        <f t="shared" si="95"/>
        <v>-245</v>
      </c>
      <c r="AD287" s="28">
        <f t="shared" si="95"/>
        <v>-245</v>
      </c>
    </row>
    <row r="288" spans="1:30" ht="12.75">
      <c r="A288" s="34">
        <f t="shared" si="93"/>
        <v>-226</v>
      </c>
      <c r="B288" s="79">
        <f t="shared" si="96"/>
        <v>-5740.4</v>
      </c>
      <c r="C288" s="80">
        <f t="shared" si="97"/>
      </c>
      <c r="D288" s="34">
        <f t="shared" si="98"/>
      </c>
      <c r="E288" s="80">
        <f t="shared" si="99"/>
      </c>
      <c r="F288" s="34">
        <f t="shared" si="100"/>
      </c>
      <c r="G288" s="36">
        <f t="shared" si="101"/>
      </c>
      <c r="H288" s="43">
        <f t="shared" si="102"/>
      </c>
      <c r="I288" s="35">
        <f t="shared" si="103"/>
      </c>
      <c r="J288" s="43">
        <f t="shared" si="104"/>
      </c>
      <c r="K288" s="36">
        <f t="shared" si="105"/>
      </c>
      <c r="L288" s="36">
        <f t="shared" si="106"/>
      </c>
      <c r="M288" s="36">
        <f t="shared" si="107"/>
      </c>
      <c r="N288" s="44">
        <f t="shared" si="108"/>
      </c>
      <c r="O288" s="36">
        <f t="shared" si="109"/>
      </c>
      <c r="P288" s="44" t="str">
        <f t="shared" si="110"/>
        <v> </v>
      </c>
      <c r="Q288" s="36">
        <f t="shared" si="111"/>
      </c>
      <c r="AA288" s="16">
        <f t="shared" si="89"/>
        <v>-1</v>
      </c>
      <c r="AB288" s="13">
        <f t="shared" si="90"/>
        <v>247</v>
      </c>
      <c r="AC288" s="28">
        <f t="shared" si="95"/>
        <v>-246</v>
      </c>
      <c r="AD288" s="28">
        <f t="shared" si="95"/>
        <v>-246</v>
      </c>
    </row>
    <row r="289" spans="1:30" ht="12.75">
      <c r="A289" s="34">
        <f t="shared" si="93"/>
        <v>-227</v>
      </c>
      <c r="B289" s="79">
        <f t="shared" si="96"/>
        <v>-5765.799999999999</v>
      </c>
      <c r="C289" s="80">
        <f t="shared" si="97"/>
      </c>
      <c r="D289" s="34">
        <f t="shared" si="98"/>
      </c>
      <c r="E289" s="80">
        <f t="shared" si="99"/>
      </c>
      <c r="F289" s="34">
        <f t="shared" si="100"/>
      </c>
      <c r="G289" s="36">
        <f t="shared" si="101"/>
      </c>
      <c r="H289" s="43">
        <f t="shared" si="102"/>
      </c>
      <c r="I289" s="35">
        <f t="shared" si="103"/>
      </c>
      <c r="J289" s="43">
        <f t="shared" si="104"/>
      </c>
      <c r="K289" s="36">
        <f t="shared" si="105"/>
      </c>
      <c r="L289" s="36">
        <f t="shared" si="106"/>
      </c>
      <c r="M289" s="36">
        <f t="shared" si="107"/>
      </c>
      <c r="N289" s="44">
        <f t="shared" si="108"/>
      </c>
      <c r="O289" s="36">
        <f t="shared" si="109"/>
      </c>
      <c r="P289" s="44" t="str">
        <f t="shared" si="110"/>
        <v> </v>
      </c>
      <c r="Q289" s="36">
        <f t="shared" si="111"/>
      </c>
      <c r="AA289" s="16">
        <f t="shared" si="89"/>
        <v>-1</v>
      </c>
      <c r="AB289" s="13">
        <f t="shared" si="90"/>
        <v>248</v>
      </c>
      <c r="AC289" s="28">
        <f t="shared" si="95"/>
        <v>-247</v>
      </c>
      <c r="AD289" s="28">
        <f t="shared" si="95"/>
        <v>-247</v>
      </c>
    </row>
    <row r="290" spans="1:30" ht="12.75">
      <c r="A290" s="34">
        <f t="shared" si="93"/>
        <v>-228</v>
      </c>
      <c r="B290" s="79">
        <f t="shared" si="96"/>
        <v>-5791.2</v>
      </c>
      <c r="C290" s="80">
        <f t="shared" si="97"/>
      </c>
      <c r="D290" s="34">
        <f t="shared" si="98"/>
      </c>
      <c r="E290" s="80">
        <f t="shared" si="99"/>
      </c>
      <c r="F290" s="34">
        <f t="shared" si="100"/>
      </c>
      <c r="G290" s="36">
        <f t="shared" si="101"/>
      </c>
      <c r="H290" s="43">
        <f t="shared" si="102"/>
      </c>
      <c r="I290" s="35">
        <f t="shared" si="103"/>
      </c>
      <c r="J290" s="43">
        <f t="shared" si="104"/>
      </c>
      <c r="K290" s="36">
        <f t="shared" si="105"/>
      </c>
      <c r="L290" s="36">
        <f t="shared" si="106"/>
      </c>
      <c r="M290" s="36">
        <f t="shared" si="107"/>
      </c>
      <c r="N290" s="44">
        <f t="shared" si="108"/>
      </c>
      <c r="O290" s="36">
        <f t="shared" si="109"/>
      </c>
      <c r="P290" s="44" t="str">
        <f t="shared" si="110"/>
        <v> </v>
      </c>
      <c r="Q290" s="36">
        <f t="shared" si="111"/>
      </c>
      <c r="AA290" s="16">
        <f t="shared" si="89"/>
        <v>-1</v>
      </c>
      <c r="AB290" s="13">
        <f t="shared" si="90"/>
        <v>249</v>
      </c>
      <c r="AC290" s="28">
        <f t="shared" si="95"/>
        <v>-248</v>
      </c>
      <c r="AD290" s="28">
        <f t="shared" si="95"/>
        <v>-248</v>
      </c>
    </row>
    <row r="291" spans="1:30" ht="12.75">
      <c r="A291" s="34">
        <f t="shared" si="93"/>
        <v>-229</v>
      </c>
      <c r="B291" s="79">
        <f t="shared" si="96"/>
        <v>-5816.599999999999</v>
      </c>
      <c r="C291" s="80">
        <f t="shared" si="97"/>
      </c>
      <c r="D291" s="34">
        <f t="shared" si="98"/>
      </c>
      <c r="E291" s="80">
        <f t="shared" si="99"/>
      </c>
      <c r="F291" s="34">
        <f t="shared" si="100"/>
      </c>
      <c r="G291" s="36">
        <f t="shared" si="101"/>
      </c>
      <c r="H291" s="43">
        <f t="shared" si="102"/>
      </c>
      <c r="I291" s="35">
        <f t="shared" si="103"/>
      </c>
      <c r="J291" s="43">
        <f t="shared" si="104"/>
      </c>
      <c r="K291" s="36">
        <f t="shared" si="105"/>
      </c>
      <c r="L291" s="36">
        <f t="shared" si="106"/>
      </c>
      <c r="M291" s="36">
        <f t="shared" si="107"/>
      </c>
      <c r="N291" s="44">
        <f t="shared" si="108"/>
      </c>
      <c r="O291" s="36">
        <f t="shared" si="109"/>
      </c>
      <c r="P291" s="44" t="str">
        <f t="shared" si="110"/>
        <v> </v>
      </c>
      <c r="Q291" s="36">
        <f t="shared" si="111"/>
      </c>
      <c r="AA291" s="16">
        <f t="shared" si="89"/>
        <v>-1</v>
      </c>
      <c r="AB291" s="13">
        <f t="shared" si="90"/>
        <v>250</v>
      </c>
      <c r="AC291" s="28">
        <f t="shared" si="95"/>
        <v>-249</v>
      </c>
      <c r="AD291" s="28">
        <f t="shared" si="95"/>
        <v>-249</v>
      </c>
    </row>
    <row r="292" spans="1:30" ht="12.75">
      <c r="A292" s="34">
        <f t="shared" si="93"/>
        <v>-230</v>
      </c>
      <c r="B292" s="79">
        <f t="shared" si="96"/>
        <v>-5842</v>
      </c>
      <c r="C292" s="80">
        <f t="shared" si="97"/>
      </c>
      <c r="D292" s="34">
        <f t="shared" si="98"/>
      </c>
      <c r="E292" s="80">
        <f t="shared" si="99"/>
      </c>
      <c r="F292" s="34">
        <f t="shared" si="100"/>
      </c>
      <c r="G292" s="36">
        <f t="shared" si="101"/>
      </c>
      <c r="H292" s="43">
        <f t="shared" si="102"/>
      </c>
      <c r="I292" s="35">
        <f t="shared" si="103"/>
      </c>
      <c r="J292" s="43">
        <f t="shared" si="104"/>
      </c>
      <c r="K292" s="36">
        <f t="shared" si="105"/>
      </c>
      <c r="L292" s="36">
        <f t="shared" si="106"/>
      </c>
      <c r="M292" s="36">
        <f t="shared" si="107"/>
      </c>
      <c r="N292" s="44">
        <f t="shared" si="108"/>
      </c>
      <c r="O292" s="36">
        <f t="shared" si="109"/>
      </c>
      <c r="P292" s="44" t="str">
        <f t="shared" si="110"/>
        <v> </v>
      </c>
      <c r="Q292" s="36">
        <f t="shared" si="111"/>
      </c>
      <c r="AA292" s="16">
        <f t="shared" si="89"/>
        <v>-1</v>
      </c>
      <c r="AB292" s="13">
        <f t="shared" si="90"/>
        <v>251</v>
      </c>
      <c r="AC292" s="28">
        <f t="shared" si="95"/>
        <v>-250</v>
      </c>
      <c r="AD292" s="28">
        <f t="shared" si="95"/>
        <v>-250</v>
      </c>
    </row>
    <row r="293" spans="1:30" ht="12.75">
      <c r="A293" s="34">
        <f t="shared" si="93"/>
        <v>-231</v>
      </c>
      <c r="B293" s="79">
        <f t="shared" si="96"/>
        <v>-5867.4</v>
      </c>
      <c r="C293" s="80">
        <f t="shared" si="97"/>
      </c>
      <c r="D293" s="34">
        <f t="shared" si="98"/>
      </c>
      <c r="E293" s="80">
        <f t="shared" si="99"/>
      </c>
      <c r="F293" s="34">
        <f t="shared" si="100"/>
      </c>
      <c r="G293" s="36">
        <f t="shared" si="101"/>
      </c>
      <c r="H293" s="43">
        <f t="shared" si="102"/>
      </c>
      <c r="I293" s="35">
        <f t="shared" si="103"/>
      </c>
      <c r="J293" s="43">
        <f t="shared" si="104"/>
      </c>
      <c r="K293" s="36">
        <f t="shared" si="105"/>
      </c>
      <c r="L293" s="36">
        <f t="shared" si="106"/>
      </c>
      <c r="M293" s="36">
        <f t="shared" si="107"/>
      </c>
      <c r="N293" s="44">
        <f t="shared" si="108"/>
      </c>
      <c r="O293" s="36">
        <f t="shared" si="109"/>
      </c>
      <c r="P293" s="44" t="str">
        <f t="shared" si="110"/>
        <v> </v>
      </c>
      <c r="Q293" s="36">
        <f t="shared" si="111"/>
      </c>
      <c r="AA293" s="16">
        <f aca="true" t="shared" si="112" ref="AA293:AA335">IF(AND(AA292&gt;=1,AA292&lt;20),AA292+1,IF(AC293=0,1,IF(AA292=20,AA292+0.5,-1)))</f>
        <v>-1</v>
      </c>
      <c r="AB293" s="13">
        <f t="shared" si="90"/>
        <v>252</v>
      </c>
      <c r="AC293" s="28">
        <f t="shared" si="95"/>
        <v>-251</v>
      </c>
      <c r="AD293" s="28">
        <f t="shared" si="95"/>
        <v>-251</v>
      </c>
    </row>
    <row r="294" spans="1:30" ht="12.75">
      <c r="A294" s="34">
        <f t="shared" si="93"/>
        <v>-232</v>
      </c>
      <c r="B294" s="79">
        <f t="shared" si="96"/>
        <v>-5892.799999999999</v>
      </c>
      <c r="C294" s="80">
        <f t="shared" si="97"/>
      </c>
      <c r="D294" s="34">
        <f t="shared" si="98"/>
      </c>
      <c r="E294" s="80">
        <f t="shared" si="99"/>
      </c>
      <c r="F294" s="34">
        <f t="shared" si="100"/>
      </c>
      <c r="G294" s="36">
        <f t="shared" si="101"/>
      </c>
      <c r="H294" s="43">
        <f t="shared" si="102"/>
      </c>
      <c r="I294" s="35">
        <f t="shared" si="103"/>
      </c>
      <c r="J294" s="43">
        <f t="shared" si="104"/>
      </c>
      <c r="K294" s="36">
        <f t="shared" si="105"/>
      </c>
      <c r="L294" s="36">
        <f t="shared" si="106"/>
      </c>
      <c r="M294" s="36">
        <f t="shared" si="107"/>
      </c>
      <c r="N294" s="44">
        <f t="shared" si="108"/>
      </c>
      <c r="O294" s="36">
        <f t="shared" si="109"/>
      </c>
      <c r="P294" s="44" t="str">
        <f t="shared" si="110"/>
        <v> </v>
      </c>
      <c r="Q294" s="36">
        <f t="shared" si="111"/>
      </c>
      <c r="AA294" s="16">
        <f t="shared" si="112"/>
        <v>-1</v>
      </c>
      <c r="AB294" s="13">
        <f t="shared" si="90"/>
        <v>253</v>
      </c>
      <c r="AC294" s="28">
        <f t="shared" si="95"/>
        <v>-252</v>
      </c>
      <c r="AD294" s="28">
        <f t="shared" si="95"/>
        <v>-252</v>
      </c>
    </row>
    <row r="295" spans="1:30" ht="12.75">
      <c r="A295" s="34">
        <f t="shared" si="93"/>
        <v>-233</v>
      </c>
      <c r="B295" s="79">
        <f t="shared" si="96"/>
        <v>-5918.2</v>
      </c>
      <c r="C295" s="80">
        <f t="shared" si="97"/>
      </c>
      <c r="D295" s="34">
        <f t="shared" si="98"/>
      </c>
      <c r="E295" s="80">
        <f t="shared" si="99"/>
      </c>
      <c r="F295" s="34">
        <f t="shared" si="100"/>
      </c>
      <c r="G295" s="36">
        <f t="shared" si="101"/>
      </c>
      <c r="H295" s="43">
        <f t="shared" si="102"/>
      </c>
      <c r="I295" s="35">
        <f t="shared" si="103"/>
      </c>
      <c r="J295" s="43">
        <f t="shared" si="104"/>
      </c>
      <c r="K295" s="36">
        <f t="shared" si="105"/>
      </c>
      <c r="L295" s="36">
        <f t="shared" si="106"/>
      </c>
      <c r="M295" s="36">
        <f t="shared" si="107"/>
      </c>
      <c r="N295" s="44">
        <f t="shared" si="108"/>
      </c>
      <c r="O295" s="36">
        <f t="shared" si="109"/>
      </c>
      <c r="P295" s="44" t="str">
        <f t="shared" si="110"/>
        <v> </v>
      </c>
      <c r="Q295" s="36">
        <f t="shared" si="111"/>
      </c>
      <c r="AA295" s="16">
        <f t="shared" si="112"/>
        <v>-1</v>
      </c>
      <c r="AB295" s="13">
        <f t="shared" si="90"/>
        <v>254</v>
      </c>
      <c r="AC295" s="28">
        <f t="shared" si="95"/>
        <v>-253</v>
      </c>
      <c r="AD295" s="28">
        <f t="shared" si="95"/>
        <v>-253</v>
      </c>
    </row>
    <row r="296" spans="1:30" ht="12.75">
      <c r="A296" s="34">
        <f t="shared" si="93"/>
        <v>-234</v>
      </c>
      <c r="B296" s="79">
        <f t="shared" si="96"/>
        <v>-5943.599999999999</v>
      </c>
      <c r="C296" s="80">
        <f t="shared" si="97"/>
      </c>
      <c r="D296" s="34">
        <f t="shared" si="98"/>
      </c>
      <c r="E296" s="80">
        <f t="shared" si="99"/>
      </c>
      <c r="F296" s="34">
        <f t="shared" si="100"/>
      </c>
      <c r="G296" s="36">
        <f t="shared" si="101"/>
      </c>
      <c r="H296" s="43">
        <f t="shared" si="102"/>
      </c>
      <c r="I296" s="35">
        <f t="shared" si="103"/>
      </c>
      <c r="J296" s="43">
        <f t="shared" si="104"/>
      </c>
      <c r="K296" s="36">
        <f t="shared" si="105"/>
      </c>
      <c r="L296" s="36">
        <f t="shared" si="106"/>
      </c>
      <c r="M296" s="36">
        <f t="shared" si="107"/>
      </c>
      <c r="N296" s="44">
        <f t="shared" si="108"/>
      </c>
      <c r="O296" s="36">
        <f t="shared" si="109"/>
      </c>
      <c r="P296" s="44" t="str">
        <f t="shared" si="110"/>
        <v> </v>
      </c>
      <c r="Q296" s="36">
        <f t="shared" si="111"/>
      </c>
      <c r="AA296" s="16">
        <f t="shared" si="112"/>
        <v>-1</v>
      </c>
      <c r="AB296" s="13">
        <f t="shared" si="90"/>
        <v>255</v>
      </c>
      <c r="AC296" s="28">
        <f t="shared" si="95"/>
        <v>-254</v>
      </c>
      <c r="AD296" s="28">
        <f t="shared" si="95"/>
        <v>-254</v>
      </c>
    </row>
    <row r="297" spans="1:30" ht="12.75">
      <c r="A297" s="34">
        <f t="shared" si="93"/>
        <v>-235</v>
      </c>
      <c r="B297" s="79">
        <f t="shared" si="96"/>
        <v>-5969</v>
      </c>
      <c r="C297" s="80">
        <f t="shared" si="97"/>
      </c>
      <c r="D297" s="34">
        <f t="shared" si="98"/>
      </c>
      <c r="E297" s="80">
        <f t="shared" si="99"/>
      </c>
      <c r="F297" s="34">
        <f t="shared" si="100"/>
      </c>
      <c r="G297" s="36">
        <f t="shared" si="101"/>
      </c>
      <c r="H297" s="43">
        <f t="shared" si="102"/>
      </c>
      <c r="I297" s="35">
        <f t="shared" si="103"/>
      </c>
      <c r="J297" s="43">
        <f t="shared" si="104"/>
      </c>
      <c r="K297" s="36">
        <f t="shared" si="105"/>
      </c>
      <c r="L297" s="36">
        <f t="shared" si="106"/>
      </c>
      <c r="M297" s="36">
        <f t="shared" si="107"/>
      </c>
      <c r="N297" s="44">
        <f t="shared" si="108"/>
      </c>
      <c r="O297" s="36">
        <f t="shared" si="109"/>
      </c>
      <c r="P297" s="44" t="str">
        <f t="shared" si="110"/>
        <v> </v>
      </c>
      <c r="Q297" s="36">
        <f t="shared" si="111"/>
      </c>
      <c r="AA297" s="16">
        <f t="shared" si="112"/>
        <v>-1</v>
      </c>
      <c r="AB297" s="13">
        <f t="shared" si="90"/>
        <v>256</v>
      </c>
      <c r="AC297" s="28">
        <f t="shared" si="95"/>
        <v>-255</v>
      </c>
      <c r="AD297" s="28">
        <f t="shared" si="95"/>
        <v>-255</v>
      </c>
    </row>
    <row r="298" spans="1:30" ht="12.75">
      <c r="A298" s="34">
        <f t="shared" si="93"/>
        <v>-236</v>
      </c>
      <c r="B298" s="79">
        <f t="shared" si="96"/>
        <v>-5994.4</v>
      </c>
      <c r="C298" s="80">
        <f t="shared" si="97"/>
      </c>
      <c r="D298" s="34">
        <f t="shared" si="98"/>
      </c>
      <c r="E298" s="80">
        <f t="shared" si="99"/>
      </c>
      <c r="F298" s="34">
        <f t="shared" si="100"/>
      </c>
      <c r="G298" s="36">
        <f t="shared" si="101"/>
      </c>
      <c r="H298" s="43">
        <f t="shared" si="102"/>
      </c>
      <c r="I298" s="35">
        <f t="shared" si="103"/>
      </c>
      <c r="J298" s="43">
        <f t="shared" si="104"/>
      </c>
      <c r="K298" s="36">
        <f t="shared" si="105"/>
      </c>
      <c r="L298" s="36">
        <f t="shared" si="106"/>
      </c>
      <c r="M298" s="36">
        <f t="shared" si="107"/>
      </c>
      <c r="N298" s="44">
        <f t="shared" si="108"/>
      </c>
      <c r="O298" s="36">
        <f t="shared" si="109"/>
      </c>
      <c r="P298" s="44" t="str">
        <f t="shared" si="110"/>
        <v> </v>
      </c>
      <c r="Q298" s="36">
        <f t="shared" si="111"/>
      </c>
      <c r="AA298" s="16">
        <f t="shared" si="112"/>
        <v>-1</v>
      </c>
      <c r="AB298" s="13">
        <f t="shared" si="90"/>
        <v>257</v>
      </c>
      <c r="AC298" s="28">
        <f t="shared" si="95"/>
        <v>-256</v>
      </c>
      <c r="AD298" s="28">
        <f t="shared" si="95"/>
        <v>-256</v>
      </c>
    </row>
    <row r="299" spans="1:30" ht="12.75">
      <c r="A299" s="34">
        <f t="shared" si="93"/>
        <v>-237</v>
      </c>
      <c r="B299" s="79">
        <f t="shared" si="96"/>
        <v>-6019.799999999999</v>
      </c>
      <c r="C299" s="80">
        <f t="shared" si="97"/>
      </c>
      <c r="D299" s="34">
        <f t="shared" si="98"/>
      </c>
      <c r="E299" s="80">
        <f t="shared" si="99"/>
      </c>
      <c r="F299" s="34">
        <f t="shared" si="100"/>
      </c>
      <c r="G299" s="36">
        <f t="shared" si="101"/>
      </c>
      <c r="H299" s="43">
        <f t="shared" si="102"/>
      </c>
      <c r="I299" s="35">
        <f t="shared" si="103"/>
      </c>
      <c r="J299" s="43">
        <f t="shared" si="104"/>
      </c>
      <c r="K299" s="36">
        <f t="shared" si="105"/>
      </c>
      <c r="L299" s="36">
        <f t="shared" si="106"/>
      </c>
      <c r="M299" s="36">
        <f t="shared" si="107"/>
      </c>
      <c r="N299" s="44">
        <f t="shared" si="108"/>
      </c>
      <c r="O299" s="36">
        <f t="shared" si="109"/>
      </c>
      <c r="P299" s="44" t="str">
        <f t="shared" si="110"/>
        <v> </v>
      </c>
      <c r="Q299" s="36">
        <f t="shared" si="111"/>
      </c>
      <c r="AA299" s="16">
        <f t="shared" si="112"/>
        <v>-1</v>
      </c>
      <c r="AB299" s="13">
        <f t="shared" si="90"/>
        <v>258</v>
      </c>
      <c r="AC299" s="28">
        <f t="shared" si="95"/>
        <v>-257</v>
      </c>
      <c r="AD299" s="28">
        <f t="shared" si="95"/>
        <v>-257</v>
      </c>
    </row>
    <row r="300" spans="1:30" ht="12.75">
      <c r="A300" s="34">
        <f t="shared" si="93"/>
        <v>-238</v>
      </c>
      <c r="B300" s="79">
        <f t="shared" si="96"/>
        <v>-6045.2</v>
      </c>
      <c r="C300" s="80">
        <f t="shared" si="97"/>
      </c>
      <c r="D300" s="34">
        <f t="shared" si="98"/>
      </c>
      <c r="E300" s="80">
        <f t="shared" si="99"/>
      </c>
      <c r="F300" s="34">
        <f t="shared" si="100"/>
      </c>
      <c r="G300" s="36">
        <f t="shared" si="101"/>
      </c>
      <c r="H300" s="43">
        <f t="shared" si="102"/>
      </c>
      <c r="I300" s="35">
        <f t="shared" si="103"/>
      </c>
      <c r="J300" s="43">
        <f t="shared" si="104"/>
      </c>
      <c r="K300" s="36">
        <f t="shared" si="105"/>
      </c>
      <c r="L300" s="36">
        <f t="shared" si="106"/>
      </c>
      <c r="M300" s="36">
        <f t="shared" si="107"/>
      </c>
      <c r="N300" s="44">
        <f t="shared" si="108"/>
      </c>
      <c r="O300" s="36">
        <f t="shared" si="109"/>
      </c>
      <c r="P300" s="44" t="str">
        <f t="shared" si="110"/>
        <v> </v>
      </c>
      <c r="Q300" s="36">
        <f t="shared" si="111"/>
      </c>
      <c r="AA300" s="16">
        <f t="shared" si="112"/>
        <v>-1</v>
      </c>
      <c r="AB300" s="13">
        <f aca="true" t="shared" si="113" ref="AB300:AB335">IF(AB299&gt;=1,AB299+1,IF(AC300=0,1,-1))</f>
        <v>259</v>
      </c>
      <c r="AC300" s="28">
        <f aca="true" t="shared" si="114" ref="AC300:AD315">AC299-1</f>
        <v>-258</v>
      </c>
      <c r="AD300" s="28">
        <f t="shared" si="114"/>
        <v>-258</v>
      </c>
    </row>
    <row r="301" spans="1:30" ht="12.75">
      <c r="A301" s="34">
        <f t="shared" si="93"/>
        <v>-239</v>
      </c>
      <c r="B301" s="79">
        <f t="shared" si="96"/>
        <v>-6070.599999999999</v>
      </c>
      <c r="C301" s="80">
        <f t="shared" si="97"/>
      </c>
      <c r="D301" s="34">
        <f t="shared" si="98"/>
      </c>
      <c r="E301" s="80">
        <f t="shared" si="99"/>
      </c>
      <c r="F301" s="34">
        <f t="shared" si="100"/>
      </c>
      <c r="G301" s="36">
        <f t="shared" si="101"/>
      </c>
      <c r="H301" s="43">
        <f t="shared" si="102"/>
      </c>
      <c r="I301" s="35">
        <f t="shared" si="103"/>
      </c>
      <c r="J301" s="43">
        <f t="shared" si="104"/>
      </c>
      <c r="K301" s="36">
        <f t="shared" si="105"/>
      </c>
      <c r="L301" s="36">
        <f t="shared" si="106"/>
      </c>
      <c r="M301" s="36">
        <f t="shared" si="107"/>
      </c>
      <c r="N301" s="44">
        <f t="shared" si="108"/>
      </c>
      <c r="O301" s="36">
        <f t="shared" si="109"/>
      </c>
      <c r="P301" s="44" t="str">
        <f t="shared" si="110"/>
        <v> </v>
      </c>
      <c r="Q301" s="36">
        <f t="shared" si="111"/>
      </c>
      <c r="AA301" s="16">
        <f t="shared" si="112"/>
        <v>-1</v>
      </c>
      <c r="AB301" s="13">
        <f t="shared" si="113"/>
        <v>260</v>
      </c>
      <c r="AC301" s="28">
        <f t="shared" si="114"/>
        <v>-259</v>
      </c>
      <c r="AD301" s="28">
        <f t="shared" si="114"/>
        <v>-259</v>
      </c>
    </row>
    <row r="302" spans="1:30" ht="12.75">
      <c r="A302" s="34">
        <f t="shared" si="93"/>
        <v>-240</v>
      </c>
      <c r="B302" s="79">
        <f t="shared" si="96"/>
        <v>-6096</v>
      </c>
      <c r="C302" s="80">
        <f t="shared" si="97"/>
      </c>
      <c r="D302" s="34">
        <f t="shared" si="98"/>
      </c>
      <c r="E302" s="80">
        <f t="shared" si="99"/>
      </c>
      <c r="F302" s="34">
        <f t="shared" si="100"/>
      </c>
      <c r="G302" s="36">
        <f t="shared" si="101"/>
      </c>
      <c r="H302" s="43">
        <f t="shared" si="102"/>
      </c>
      <c r="I302" s="35">
        <f t="shared" si="103"/>
      </c>
      <c r="J302" s="43">
        <f t="shared" si="104"/>
      </c>
      <c r="K302" s="36">
        <f t="shared" si="105"/>
      </c>
      <c r="L302" s="36">
        <f t="shared" si="106"/>
      </c>
      <c r="M302" s="36">
        <f t="shared" si="107"/>
      </c>
      <c r="N302" s="44">
        <f t="shared" si="108"/>
      </c>
      <c r="O302" s="36">
        <f t="shared" si="109"/>
      </c>
      <c r="P302" s="44" t="str">
        <f t="shared" si="110"/>
        <v> </v>
      </c>
      <c r="Q302" s="36">
        <f t="shared" si="111"/>
      </c>
      <c r="AA302" s="16">
        <f t="shared" si="112"/>
        <v>-1</v>
      </c>
      <c r="AB302" s="13">
        <f t="shared" si="113"/>
        <v>261</v>
      </c>
      <c r="AC302" s="28">
        <f t="shared" si="114"/>
        <v>-260</v>
      </c>
      <c r="AD302" s="28">
        <f t="shared" si="114"/>
        <v>-260</v>
      </c>
    </row>
    <row r="303" spans="1:30" ht="12.75">
      <c r="A303" s="34">
        <f t="shared" si="93"/>
        <v>-241</v>
      </c>
      <c r="B303" s="79">
        <f t="shared" si="96"/>
        <v>-6121.4</v>
      </c>
      <c r="C303" s="80">
        <f t="shared" si="97"/>
      </c>
      <c r="D303" s="34">
        <f t="shared" si="98"/>
      </c>
      <c r="E303" s="80">
        <f t="shared" si="99"/>
      </c>
      <c r="F303" s="34">
        <f t="shared" si="100"/>
      </c>
      <c r="G303" s="36">
        <f t="shared" si="101"/>
      </c>
      <c r="H303" s="43">
        <f t="shared" si="102"/>
      </c>
      <c r="I303" s="35">
        <f t="shared" si="103"/>
      </c>
      <c r="J303" s="43">
        <f t="shared" si="104"/>
      </c>
      <c r="K303" s="36">
        <f t="shared" si="105"/>
      </c>
      <c r="L303" s="36">
        <f t="shared" si="106"/>
      </c>
      <c r="M303" s="36">
        <f t="shared" si="107"/>
      </c>
      <c r="N303" s="44">
        <f t="shared" si="108"/>
      </c>
      <c r="O303" s="36">
        <f t="shared" si="109"/>
      </c>
      <c r="P303" s="44" t="str">
        <f t="shared" si="110"/>
        <v> </v>
      </c>
      <c r="Q303" s="36">
        <f t="shared" si="111"/>
      </c>
      <c r="AA303" s="16">
        <f t="shared" si="112"/>
        <v>-1</v>
      </c>
      <c r="AB303" s="13">
        <f t="shared" si="113"/>
        <v>262</v>
      </c>
      <c r="AC303" s="28">
        <f t="shared" si="114"/>
        <v>-261</v>
      </c>
      <c r="AD303" s="28">
        <f t="shared" si="114"/>
        <v>-261</v>
      </c>
    </row>
    <row r="304" spans="1:30" ht="12.75">
      <c r="A304" s="34">
        <f t="shared" si="93"/>
        <v>-242</v>
      </c>
      <c r="B304" s="79">
        <f t="shared" si="96"/>
        <v>-6146.799999999999</v>
      </c>
      <c r="C304" s="80">
        <f t="shared" si="97"/>
      </c>
      <c r="D304" s="34">
        <f t="shared" si="98"/>
      </c>
      <c r="E304" s="80">
        <f t="shared" si="99"/>
      </c>
      <c r="F304" s="34">
        <f t="shared" si="100"/>
      </c>
      <c r="G304" s="36">
        <f t="shared" si="101"/>
      </c>
      <c r="H304" s="43">
        <f t="shared" si="102"/>
      </c>
      <c r="I304" s="35">
        <f t="shared" si="103"/>
      </c>
      <c r="J304" s="43">
        <f t="shared" si="104"/>
      </c>
      <c r="K304" s="36">
        <f t="shared" si="105"/>
      </c>
      <c r="L304" s="36">
        <f t="shared" si="106"/>
      </c>
      <c r="M304" s="36">
        <f t="shared" si="107"/>
      </c>
      <c r="N304" s="44">
        <f t="shared" si="108"/>
      </c>
      <c r="O304" s="36">
        <f t="shared" si="109"/>
      </c>
      <c r="P304" s="44" t="str">
        <f t="shared" si="110"/>
        <v> </v>
      </c>
      <c r="Q304" s="36">
        <f t="shared" si="111"/>
      </c>
      <c r="AA304" s="16">
        <f t="shared" si="112"/>
        <v>-1</v>
      </c>
      <c r="AB304" s="13">
        <f t="shared" si="113"/>
        <v>263</v>
      </c>
      <c r="AC304" s="28">
        <f t="shared" si="114"/>
        <v>-262</v>
      </c>
      <c r="AD304" s="28">
        <f t="shared" si="114"/>
        <v>-262</v>
      </c>
    </row>
    <row r="305" spans="1:30" ht="12.75">
      <c r="A305" s="34">
        <f t="shared" si="93"/>
        <v>-243</v>
      </c>
      <c r="B305" s="79">
        <f t="shared" si="96"/>
        <v>-6172.2</v>
      </c>
      <c r="C305" s="80">
        <f t="shared" si="97"/>
      </c>
      <c r="D305" s="34">
        <f t="shared" si="98"/>
      </c>
      <c r="E305" s="80">
        <f t="shared" si="99"/>
      </c>
      <c r="F305" s="34">
        <f t="shared" si="100"/>
      </c>
      <c r="G305" s="36">
        <f t="shared" si="101"/>
      </c>
      <c r="H305" s="43">
        <f t="shared" si="102"/>
      </c>
      <c r="I305" s="35">
        <f t="shared" si="103"/>
      </c>
      <c r="J305" s="43">
        <f t="shared" si="104"/>
      </c>
      <c r="K305" s="36">
        <f t="shared" si="105"/>
      </c>
      <c r="L305" s="36">
        <f t="shared" si="106"/>
      </c>
      <c r="M305" s="36">
        <f t="shared" si="107"/>
      </c>
      <c r="N305" s="44">
        <f t="shared" si="108"/>
      </c>
      <c r="O305" s="36">
        <f t="shared" si="109"/>
      </c>
      <c r="P305" s="44" t="str">
        <f t="shared" si="110"/>
        <v> </v>
      </c>
      <c r="Q305" s="36">
        <f t="shared" si="111"/>
      </c>
      <c r="AA305" s="16">
        <f t="shared" si="112"/>
        <v>-1</v>
      </c>
      <c r="AB305" s="13">
        <f t="shared" si="113"/>
        <v>264</v>
      </c>
      <c r="AC305" s="28">
        <f t="shared" si="114"/>
        <v>-263</v>
      </c>
      <c r="AD305" s="28">
        <f t="shared" si="114"/>
        <v>-263</v>
      </c>
    </row>
    <row r="306" spans="1:30" ht="12.75">
      <c r="A306" s="34">
        <f t="shared" si="93"/>
        <v>-244</v>
      </c>
      <c r="B306" s="79">
        <f t="shared" si="96"/>
        <v>-6197.599999999999</v>
      </c>
      <c r="C306" s="80">
        <f t="shared" si="97"/>
      </c>
      <c r="D306" s="34">
        <f t="shared" si="98"/>
      </c>
      <c r="E306" s="80">
        <f t="shared" si="99"/>
      </c>
      <c r="F306" s="34">
        <f t="shared" si="100"/>
      </c>
      <c r="G306" s="36">
        <f t="shared" si="101"/>
      </c>
      <c r="H306" s="43">
        <f t="shared" si="102"/>
      </c>
      <c r="I306" s="35">
        <f t="shared" si="103"/>
      </c>
      <c r="J306" s="43">
        <f t="shared" si="104"/>
      </c>
      <c r="K306" s="36">
        <f t="shared" si="105"/>
      </c>
      <c r="L306" s="36">
        <f t="shared" si="106"/>
      </c>
      <c r="M306" s="36">
        <f t="shared" si="107"/>
      </c>
      <c r="N306" s="44">
        <f t="shared" si="108"/>
      </c>
      <c r="O306" s="36">
        <f t="shared" si="109"/>
      </c>
      <c r="P306" s="44" t="str">
        <f t="shared" si="110"/>
        <v> </v>
      </c>
      <c r="Q306" s="36">
        <f t="shared" si="111"/>
      </c>
      <c r="AA306" s="16">
        <f t="shared" si="112"/>
        <v>-1</v>
      </c>
      <c r="AB306" s="13">
        <f t="shared" si="113"/>
        <v>265</v>
      </c>
      <c r="AC306" s="28">
        <f t="shared" si="114"/>
        <v>-264</v>
      </c>
      <c r="AD306" s="28">
        <f t="shared" si="114"/>
        <v>-264</v>
      </c>
    </row>
    <row r="307" spans="1:30" ht="12.75">
      <c r="A307" s="34">
        <f t="shared" si="93"/>
        <v>-245</v>
      </c>
      <c r="B307" s="79">
        <f t="shared" si="96"/>
        <v>-6223</v>
      </c>
      <c r="C307" s="80">
        <f t="shared" si="97"/>
      </c>
      <c r="D307" s="34">
        <f t="shared" si="98"/>
      </c>
      <c r="E307" s="80">
        <f t="shared" si="99"/>
      </c>
      <c r="F307" s="34">
        <f t="shared" si="100"/>
      </c>
      <c r="G307" s="36">
        <f t="shared" si="101"/>
      </c>
      <c r="H307" s="43">
        <f t="shared" si="102"/>
      </c>
      <c r="I307" s="35">
        <f t="shared" si="103"/>
      </c>
      <c r="J307" s="43">
        <f t="shared" si="104"/>
      </c>
      <c r="K307" s="36">
        <f t="shared" si="105"/>
      </c>
      <c r="L307" s="36">
        <f t="shared" si="106"/>
      </c>
      <c r="M307" s="36">
        <f t="shared" si="107"/>
      </c>
      <c r="N307" s="44">
        <f t="shared" si="108"/>
      </c>
      <c r="O307" s="36">
        <f t="shared" si="109"/>
      </c>
      <c r="P307" s="44" t="str">
        <f t="shared" si="110"/>
        <v> </v>
      </c>
      <c r="Q307" s="36">
        <f t="shared" si="111"/>
      </c>
      <c r="AA307" s="16">
        <f t="shared" si="112"/>
        <v>-1</v>
      </c>
      <c r="AB307" s="13">
        <f t="shared" si="113"/>
        <v>266</v>
      </c>
      <c r="AC307" s="28">
        <f t="shared" si="114"/>
        <v>-265</v>
      </c>
      <c r="AD307" s="28">
        <f t="shared" si="114"/>
        <v>-265</v>
      </c>
    </row>
    <row r="308" spans="1:30" ht="12.75">
      <c r="A308" s="34">
        <f t="shared" si="93"/>
        <v>-246</v>
      </c>
      <c r="B308" s="79">
        <f t="shared" si="96"/>
        <v>-6248.4</v>
      </c>
      <c r="C308" s="80">
        <f t="shared" si="97"/>
      </c>
      <c r="D308" s="34">
        <f t="shared" si="98"/>
      </c>
      <c r="E308" s="80">
        <f t="shared" si="99"/>
      </c>
      <c r="F308" s="34">
        <f t="shared" si="100"/>
      </c>
      <c r="G308" s="36">
        <f t="shared" si="101"/>
      </c>
      <c r="H308" s="43">
        <f t="shared" si="102"/>
      </c>
      <c r="I308" s="35">
        <f t="shared" si="103"/>
      </c>
      <c r="J308" s="43">
        <f t="shared" si="104"/>
      </c>
      <c r="K308" s="36">
        <f t="shared" si="105"/>
      </c>
      <c r="L308" s="36">
        <f t="shared" si="106"/>
      </c>
      <c r="M308" s="36">
        <f t="shared" si="107"/>
      </c>
      <c r="N308" s="44">
        <f t="shared" si="108"/>
      </c>
      <c r="O308" s="36">
        <f t="shared" si="109"/>
      </c>
      <c r="P308" s="44" t="str">
        <f t="shared" si="110"/>
        <v> </v>
      </c>
      <c r="Q308" s="36">
        <f t="shared" si="111"/>
      </c>
      <c r="AA308" s="16">
        <f t="shared" si="112"/>
        <v>-1</v>
      </c>
      <c r="AB308" s="13">
        <f t="shared" si="113"/>
        <v>267</v>
      </c>
      <c r="AC308" s="28">
        <f t="shared" si="114"/>
        <v>-266</v>
      </c>
      <c r="AD308" s="28">
        <f t="shared" si="114"/>
        <v>-266</v>
      </c>
    </row>
    <row r="309" spans="1:30" ht="12.75">
      <c r="A309" s="34">
        <f t="shared" si="93"/>
        <v>-247</v>
      </c>
      <c r="B309" s="79">
        <f t="shared" si="96"/>
        <v>-6273.799999999999</v>
      </c>
      <c r="C309" s="80">
        <f t="shared" si="97"/>
      </c>
      <c r="D309" s="34">
        <f t="shared" si="98"/>
      </c>
      <c r="E309" s="80">
        <f t="shared" si="99"/>
      </c>
      <c r="F309" s="34">
        <f t="shared" si="100"/>
      </c>
      <c r="G309" s="36">
        <f t="shared" si="101"/>
      </c>
      <c r="H309" s="43">
        <f t="shared" si="102"/>
      </c>
      <c r="I309" s="35">
        <f t="shared" si="103"/>
      </c>
      <c r="J309" s="43">
        <f t="shared" si="104"/>
      </c>
      <c r="K309" s="36">
        <f t="shared" si="105"/>
      </c>
      <c r="L309" s="36">
        <f t="shared" si="106"/>
      </c>
      <c r="M309" s="36">
        <f t="shared" si="107"/>
      </c>
      <c r="N309" s="44">
        <f t="shared" si="108"/>
      </c>
      <c r="O309" s="36">
        <f t="shared" si="109"/>
      </c>
      <c r="P309" s="44" t="str">
        <f t="shared" si="110"/>
        <v> </v>
      </c>
      <c r="Q309" s="36">
        <f t="shared" si="111"/>
      </c>
      <c r="AA309" s="16">
        <f t="shared" si="112"/>
        <v>-1</v>
      </c>
      <c r="AB309" s="13">
        <f t="shared" si="113"/>
        <v>268</v>
      </c>
      <c r="AC309" s="28">
        <f t="shared" si="114"/>
        <v>-267</v>
      </c>
      <c r="AD309" s="28">
        <f t="shared" si="114"/>
        <v>-267</v>
      </c>
    </row>
    <row r="310" spans="1:30" ht="12.75">
      <c r="A310" s="34">
        <f t="shared" si="93"/>
        <v>-248</v>
      </c>
      <c r="B310" s="79">
        <f t="shared" si="96"/>
        <v>-6299.2</v>
      </c>
      <c r="C310" s="80">
        <f t="shared" si="97"/>
      </c>
      <c r="D310" s="34">
        <f t="shared" si="98"/>
      </c>
      <c r="E310" s="80">
        <f t="shared" si="99"/>
      </c>
      <c r="F310" s="34">
        <f t="shared" si="100"/>
      </c>
      <c r="G310" s="36">
        <f t="shared" si="101"/>
      </c>
      <c r="H310" s="43">
        <f t="shared" si="102"/>
      </c>
      <c r="I310" s="35">
        <f t="shared" si="103"/>
      </c>
      <c r="J310" s="43">
        <f t="shared" si="104"/>
      </c>
      <c r="K310" s="36">
        <f t="shared" si="105"/>
      </c>
      <c r="L310" s="36">
        <f t="shared" si="106"/>
      </c>
      <c r="M310" s="36">
        <f t="shared" si="107"/>
      </c>
      <c r="N310" s="44">
        <f t="shared" si="108"/>
      </c>
      <c r="O310" s="36">
        <f t="shared" si="109"/>
      </c>
      <c r="P310" s="44" t="str">
        <f t="shared" si="110"/>
        <v> </v>
      </c>
      <c r="Q310" s="36">
        <f t="shared" si="111"/>
      </c>
      <c r="AA310" s="16">
        <f t="shared" si="112"/>
        <v>-1</v>
      </c>
      <c r="AB310" s="13">
        <f t="shared" si="113"/>
        <v>269</v>
      </c>
      <c r="AC310" s="28">
        <f t="shared" si="114"/>
        <v>-268</v>
      </c>
      <c r="AD310" s="28">
        <f t="shared" si="114"/>
        <v>-268</v>
      </c>
    </row>
    <row r="311" spans="1:30" ht="12.75">
      <c r="A311" s="34">
        <f t="shared" si="93"/>
        <v>-249</v>
      </c>
      <c r="B311" s="79">
        <f t="shared" si="96"/>
        <v>-6324.599999999999</v>
      </c>
      <c r="C311" s="80">
        <f t="shared" si="97"/>
      </c>
      <c r="D311" s="34">
        <f t="shared" si="98"/>
      </c>
      <c r="E311" s="80">
        <f t="shared" si="99"/>
      </c>
      <c r="F311" s="34">
        <f t="shared" si="100"/>
      </c>
      <c r="G311" s="36">
        <f t="shared" si="101"/>
      </c>
      <c r="H311" s="43">
        <f t="shared" si="102"/>
      </c>
      <c r="I311" s="35">
        <f t="shared" si="103"/>
      </c>
      <c r="J311" s="43">
        <f t="shared" si="104"/>
      </c>
      <c r="K311" s="36">
        <f t="shared" si="105"/>
      </c>
      <c r="L311" s="36">
        <f t="shared" si="106"/>
      </c>
      <c r="M311" s="36">
        <f t="shared" si="107"/>
      </c>
      <c r="N311" s="44">
        <f t="shared" si="108"/>
      </c>
      <c r="O311" s="36">
        <f t="shared" si="109"/>
      </c>
      <c r="P311" s="44" t="str">
        <f t="shared" si="110"/>
        <v> </v>
      </c>
      <c r="Q311" s="36">
        <f t="shared" si="111"/>
      </c>
      <c r="AA311" s="16">
        <f t="shared" si="112"/>
        <v>-1</v>
      </c>
      <c r="AB311" s="13">
        <f t="shared" si="113"/>
        <v>270</v>
      </c>
      <c r="AC311" s="28">
        <f t="shared" si="114"/>
        <v>-269</v>
      </c>
      <c r="AD311" s="28">
        <f t="shared" si="114"/>
        <v>-269</v>
      </c>
    </row>
    <row r="312" spans="1:30" ht="12.75">
      <c r="A312" s="34">
        <f t="shared" si="93"/>
        <v>-250</v>
      </c>
      <c r="B312" s="79">
        <f t="shared" si="96"/>
        <v>-6350</v>
      </c>
      <c r="C312" s="80">
        <f t="shared" si="97"/>
      </c>
      <c r="D312" s="34">
        <f t="shared" si="98"/>
      </c>
      <c r="E312" s="80">
        <f t="shared" si="99"/>
      </c>
      <c r="F312" s="34">
        <f t="shared" si="100"/>
      </c>
      <c r="G312" s="36">
        <f t="shared" si="101"/>
      </c>
      <c r="H312" s="43">
        <f t="shared" si="102"/>
      </c>
      <c r="I312" s="35">
        <f t="shared" si="103"/>
      </c>
      <c r="J312" s="43">
        <f t="shared" si="104"/>
      </c>
      <c r="K312" s="36">
        <f t="shared" si="105"/>
      </c>
      <c r="L312" s="36">
        <f t="shared" si="106"/>
      </c>
      <c r="M312" s="36">
        <f t="shared" si="107"/>
      </c>
      <c r="N312" s="44">
        <f t="shared" si="108"/>
      </c>
      <c r="O312" s="36">
        <f t="shared" si="109"/>
      </c>
      <c r="P312" s="44" t="str">
        <f t="shared" si="110"/>
        <v> </v>
      </c>
      <c r="Q312" s="36">
        <f t="shared" si="111"/>
      </c>
      <c r="AA312" s="16">
        <f t="shared" si="112"/>
        <v>-1</v>
      </c>
      <c r="AB312" s="13">
        <f t="shared" si="113"/>
        <v>271</v>
      </c>
      <c r="AC312" s="28">
        <f t="shared" si="114"/>
        <v>-270</v>
      </c>
      <c r="AD312" s="28">
        <f t="shared" si="114"/>
        <v>-270</v>
      </c>
    </row>
    <row r="313" spans="1:30" ht="12.75">
      <c r="A313" s="34">
        <f t="shared" si="93"/>
        <v>-251</v>
      </c>
      <c r="B313" s="79">
        <f t="shared" si="96"/>
        <v>-6375.4</v>
      </c>
      <c r="C313" s="80">
        <f t="shared" si="97"/>
      </c>
      <c r="D313" s="34">
        <f t="shared" si="98"/>
      </c>
      <c r="E313" s="80">
        <f t="shared" si="99"/>
      </c>
      <c r="F313" s="34">
        <f t="shared" si="100"/>
      </c>
      <c r="G313" s="36">
        <f t="shared" si="101"/>
      </c>
      <c r="H313" s="43">
        <f t="shared" si="102"/>
      </c>
      <c r="I313" s="35">
        <f t="shared" si="103"/>
      </c>
      <c r="J313" s="43">
        <f t="shared" si="104"/>
      </c>
      <c r="K313" s="36">
        <f t="shared" si="105"/>
      </c>
      <c r="L313" s="36">
        <f t="shared" si="106"/>
      </c>
      <c r="M313" s="36">
        <f t="shared" si="107"/>
      </c>
      <c r="N313" s="44">
        <f t="shared" si="108"/>
      </c>
      <c r="O313" s="36">
        <f t="shared" si="109"/>
      </c>
      <c r="P313" s="44" t="str">
        <f t="shared" si="110"/>
        <v> </v>
      </c>
      <c r="Q313" s="36">
        <f t="shared" si="111"/>
      </c>
      <c r="AA313" s="16">
        <f t="shared" si="112"/>
        <v>-1</v>
      </c>
      <c r="AB313" s="13">
        <f t="shared" si="113"/>
        <v>272</v>
      </c>
      <c r="AC313" s="28">
        <f t="shared" si="114"/>
        <v>-271</v>
      </c>
      <c r="AD313" s="28">
        <f t="shared" si="114"/>
        <v>-271</v>
      </c>
    </row>
    <row r="314" spans="1:30" ht="12.75">
      <c r="A314" s="34">
        <f t="shared" si="93"/>
        <v>-252</v>
      </c>
      <c r="B314" s="79">
        <f t="shared" si="96"/>
        <v>-6400.799999999999</v>
      </c>
      <c r="C314" s="80">
        <f t="shared" si="97"/>
      </c>
      <c r="D314" s="34">
        <f t="shared" si="98"/>
      </c>
      <c r="E314" s="80">
        <f t="shared" si="99"/>
      </c>
      <c r="F314" s="34">
        <f t="shared" si="100"/>
      </c>
      <c r="G314" s="36">
        <f t="shared" si="101"/>
      </c>
      <c r="H314" s="43">
        <f t="shared" si="102"/>
      </c>
      <c r="I314" s="35">
        <f t="shared" si="103"/>
      </c>
      <c r="J314" s="43">
        <f t="shared" si="104"/>
      </c>
      <c r="K314" s="36">
        <f t="shared" si="105"/>
      </c>
      <c r="L314" s="36">
        <f t="shared" si="106"/>
      </c>
      <c r="M314" s="36">
        <f t="shared" si="107"/>
      </c>
      <c r="N314" s="44">
        <f t="shared" si="108"/>
      </c>
      <c r="O314" s="36">
        <f t="shared" si="109"/>
      </c>
      <c r="P314" s="44" t="str">
        <f t="shared" si="110"/>
        <v> </v>
      </c>
      <c r="Q314" s="36">
        <f t="shared" si="111"/>
      </c>
      <c r="AA314" s="16">
        <f t="shared" si="112"/>
        <v>-1</v>
      </c>
      <c r="AB314" s="13">
        <f t="shared" si="113"/>
        <v>273</v>
      </c>
      <c r="AC314" s="28">
        <f t="shared" si="114"/>
        <v>-272</v>
      </c>
      <c r="AD314" s="28">
        <f t="shared" si="114"/>
        <v>-272</v>
      </c>
    </row>
    <row r="315" spans="1:30" ht="12.75">
      <c r="A315" s="34">
        <f t="shared" si="93"/>
        <v>-253</v>
      </c>
      <c r="B315" s="79">
        <f t="shared" si="96"/>
        <v>-6426.2</v>
      </c>
      <c r="C315" s="80">
        <f t="shared" si="97"/>
      </c>
      <c r="D315" s="34">
        <f t="shared" si="98"/>
      </c>
      <c r="E315" s="80">
        <f t="shared" si="99"/>
      </c>
      <c r="F315" s="34">
        <f t="shared" si="100"/>
      </c>
      <c r="G315" s="36">
        <f t="shared" si="101"/>
      </c>
      <c r="H315" s="43">
        <f t="shared" si="102"/>
      </c>
      <c r="I315" s="35">
        <f t="shared" si="103"/>
      </c>
      <c r="J315" s="43">
        <f t="shared" si="104"/>
      </c>
      <c r="K315" s="36">
        <f t="shared" si="105"/>
      </c>
      <c r="L315" s="36">
        <f t="shared" si="106"/>
      </c>
      <c r="M315" s="36">
        <f t="shared" si="107"/>
      </c>
      <c r="N315" s="44">
        <f t="shared" si="108"/>
      </c>
      <c r="O315" s="36">
        <f t="shared" si="109"/>
      </c>
      <c r="P315" s="44" t="str">
        <f t="shared" si="110"/>
        <v> </v>
      </c>
      <c r="Q315" s="36">
        <f t="shared" si="111"/>
      </c>
      <c r="AA315" s="16">
        <f t="shared" si="112"/>
        <v>-1</v>
      </c>
      <c r="AB315" s="13">
        <f t="shared" si="113"/>
        <v>274</v>
      </c>
      <c r="AC315" s="28">
        <f t="shared" si="114"/>
        <v>-273</v>
      </c>
      <c r="AD315" s="28">
        <f t="shared" si="114"/>
        <v>-273</v>
      </c>
    </row>
    <row r="316" spans="1:30" ht="12.75">
      <c r="A316" s="34">
        <f t="shared" si="93"/>
        <v>-254</v>
      </c>
      <c r="B316" s="79">
        <f t="shared" si="96"/>
        <v>-6451.599999999999</v>
      </c>
      <c r="C316" s="80">
        <f t="shared" si="97"/>
      </c>
      <c r="D316" s="34">
        <f t="shared" si="98"/>
      </c>
      <c r="E316" s="80">
        <f t="shared" si="99"/>
      </c>
      <c r="F316" s="34">
        <f t="shared" si="100"/>
      </c>
      <c r="G316" s="36">
        <f t="shared" si="101"/>
      </c>
      <c r="H316" s="43">
        <f t="shared" si="102"/>
      </c>
      <c r="I316" s="35">
        <f t="shared" si="103"/>
      </c>
      <c r="J316" s="43">
        <f t="shared" si="104"/>
      </c>
      <c r="K316" s="36">
        <f t="shared" si="105"/>
      </c>
      <c r="L316" s="36">
        <f t="shared" si="106"/>
      </c>
      <c r="M316" s="36">
        <f t="shared" si="107"/>
      </c>
      <c r="N316" s="44">
        <f t="shared" si="108"/>
      </c>
      <c r="O316" s="36">
        <f t="shared" si="109"/>
      </c>
      <c r="P316" s="44" t="str">
        <f t="shared" si="110"/>
        <v> </v>
      </c>
      <c r="Q316" s="36">
        <f t="shared" si="111"/>
      </c>
      <c r="AA316" s="16">
        <f t="shared" si="112"/>
        <v>-1</v>
      </c>
      <c r="AB316" s="13">
        <f t="shared" si="113"/>
        <v>275</v>
      </c>
      <c r="AC316" s="28">
        <f aca="true" t="shared" si="115" ref="AC316:AD331">AC315-1</f>
        <v>-274</v>
      </c>
      <c r="AD316" s="28">
        <f t="shared" si="115"/>
        <v>-274</v>
      </c>
    </row>
    <row r="317" spans="1:30" ht="12.75">
      <c r="A317" s="34">
        <f t="shared" si="93"/>
        <v>-255</v>
      </c>
      <c r="B317" s="79">
        <f t="shared" si="96"/>
        <v>-6477</v>
      </c>
      <c r="C317" s="80">
        <f t="shared" si="97"/>
      </c>
      <c r="D317" s="34">
        <f t="shared" si="98"/>
      </c>
      <c r="E317" s="80">
        <f t="shared" si="99"/>
      </c>
      <c r="F317" s="34">
        <f t="shared" si="100"/>
      </c>
      <c r="G317" s="36">
        <f t="shared" si="101"/>
      </c>
      <c r="H317" s="43">
        <f t="shared" si="102"/>
      </c>
      <c r="I317" s="35">
        <f t="shared" si="103"/>
      </c>
      <c r="J317" s="43">
        <f t="shared" si="104"/>
      </c>
      <c r="K317" s="36">
        <f t="shared" si="105"/>
      </c>
      <c r="L317" s="36">
        <f t="shared" si="106"/>
      </c>
      <c r="M317" s="36">
        <f t="shared" si="107"/>
      </c>
      <c r="N317" s="44">
        <f t="shared" si="108"/>
      </c>
      <c r="O317" s="36">
        <f t="shared" si="109"/>
      </c>
      <c r="P317" s="44" t="str">
        <f t="shared" si="110"/>
        <v> </v>
      </c>
      <c r="Q317" s="36">
        <f t="shared" si="111"/>
      </c>
      <c r="AA317" s="16">
        <f t="shared" si="112"/>
        <v>-1</v>
      </c>
      <c r="AB317" s="13">
        <f t="shared" si="113"/>
        <v>276</v>
      </c>
      <c r="AC317" s="28">
        <f t="shared" si="115"/>
        <v>-275</v>
      </c>
      <c r="AD317" s="28">
        <f t="shared" si="115"/>
        <v>-275</v>
      </c>
    </row>
    <row r="318" spans="1:30" ht="12.75">
      <c r="A318" s="34">
        <f t="shared" si="93"/>
        <v>-256</v>
      </c>
      <c r="B318" s="79">
        <f t="shared" si="96"/>
        <v>-6502.4</v>
      </c>
      <c r="C318" s="80">
        <f t="shared" si="97"/>
      </c>
      <c r="D318" s="34">
        <f t="shared" si="98"/>
      </c>
      <c r="E318" s="80">
        <f t="shared" si="99"/>
      </c>
      <c r="F318" s="34">
        <f t="shared" si="100"/>
      </c>
      <c r="G318" s="36">
        <f t="shared" si="101"/>
      </c>
      <c r="H318" s="43">
        <f t="shared" si="102"/>
      </c>
      <c r="I318" s="35">
        <f t="shared" si="103"/>
      </c>
      <c r="J318" s="43">
        <f t="shared" si="104"/>
      </c>
      <c r="K318" s="36">
        <f t="shared" si="105"/>
      </c>
      <c r="L318" s="36">
        <f t="shared" si="106"/>
      </c>
      <c r="M318" s="36">
        <f t="shared" si="107"/>
      </c>
      <c r="N318" s="44">
        <f t="shared" si="108"/>
      </c>
      <c r="O318" s="36">
        <f t="shared" si="109"/>
      </c>
      <c r="P318" s="44" t="str">
        <f t="shared" si="110"/>
        <v> </v>
      </c>
      <c r="Q318" s="36">
        <f t="shared" si="111"/>
      </c>
      <c r="AA318" s="16">
        <f t="shared" si="112"/>
        <v>-1</v>
      </c>
      <c r="AB318" s="13">
        <f t="shared" si="113"/>
        <v>277</v>
      </c>
      <c r="AC318" s="28">
        <f t="shared" si="115"/>
        <v>-276</v>
      </c>
      <c r="AD318" s="28">
        <f t="shared" si="115"/>
        <v>-276</v>
      </c>
    </row>
    <row r="319" spans="1:30" ht="12.75">
      <c r="A319" s="34">
        <f t="shared" si="93"/>
        <v>-257</v>
      </c>
      <c r="B319" s="79">
        <f t="shared" si="96"/>
        <v>-6527.799999999999</v>
      </c>
      <c r="C319" s="80">
        <f t="shared" si="97"/>
      </c>
      <c r="D319" s="34">
        <f t="shared" si="98"/>
      </c>
      <c r="E319" s="80">
        <f t="shared" si="99"/>
      </c>
      <c r="F319" s="34">
        <f t="shared" si="100"/>
      </c>
      <c r="G319" s="36">
        <f t="shared" si="101"/>
      </c>
      <c r="H319" s="43">
        <f t="shared" si="102"/>
      </c>
      <c r="I319" s="35">
        <f t="shared" si="103"/>
      </c>
      <c r="J319" s="43">
        <f t="shared" si="104"/>
      </c>
      <c r="K319" s="36">
        <f t="shared" si="105"/>
      </c>
      <c r="L319" s="36">
        <f t="shared" si="106"/>
      </c>
      <c r="M319" s="36">
        <f t="shared" si="107"/>
      </c>
      <c r="N319" s="44">
        <f t="shared" si="108"/>
      </c>
      <c r="O319" s="36">
        <f t="shared" si="109"/>
      </c>
      <c r="P319" s="44" t="str">
        <f t="shared" si="110"/>
        <v> </v>
      </c>
      <c r="Q319" s="36">
        <f t="shared" si="111"/>
      </c>
      <c r="AA319" s="16">
        <f t="shared" si="112"/>
        <v>-1</v>
      </c>
      <c r="AB319" s="13">
        <f t="shared" si="113"/>
        <v>278</v>
      </c>
      <c r="AC319" s="28">
        <f t="shared" si="115"/>
        <v>-277</v>
      </c>
      <c r="AD319" s="28">
        <f t="shared" si="115"/>
        <v>-277</v>
      </c>
    </row>
    <row r="320" spans="1:30" ht="12.75">
      <c r="A320" s="34">
        <f t="shared" si="93"/>
        <v>-258</v>
      </c>
      <c r="B320" s="79">
        <f t="shared" si="96"/>
        <v>-6553.2</v>
      </c>
      <c r="C320" s="80">
        <f t="shared" si="97"/>
      </c>
      <c r="D320" s="34">
        <f t="shared" si="98"/>
      </c>
      <c r="E320" s="80">
        <f t="shared" si="99"/>
      </c>
      <c r="F320" s="34">
        <f t="shared" si="100"/>
      </c>
      <c r="G320" s="36">
        <f t="shared" si="101"/>
      </c>
      <c r="H320" s="43">
        <f t="shared" si="102"/>
      </c>
      <c r="I320" s="35">
        <f t="shared" si="103"/>
      </c>
      <c r="J320" s="43">
        <f t="shared" si="104"/>
      </c>
      <c r="K320" s="36">
        <f t="shared" si="105"/>
      </c>
      <c r="L320" s="36">
        <f t="shared" si="106"/>
      </c>
      <c r="M320" s="36">
        <f t="shared" si="107"/>
      </c>
      <c r="N320" s="44">
        <f t="shared" si="108"/>
      </c>
      <c r="O320" s="36">
        <f t="shared" si="109"/>
      </c>
      <c r="P320" s="44" t="str">
        <f t="shared" si="110"/>
        <v> </v>
      </c>
      <c r="Q320" s="36">
        <f t="shared" si="111"/>
      </c>
      <c r="AA320" s="16">
        <f t="shared" si="112"/>
        <v>-1</v>
      </c>
      <c r="AB320" s="13">
        <f t="shared" si="113"/>
        <v>279</v>
      </c>
      <c r="AC320" s="28">
        <f t="shared" si="115"/>
        <v>-278</v>
      </c>
      <c r="AD320" s="28">
        <f t="shared" si="115"/>
        <v>-278</v>
      </c>
    </row>
    <row r="321" spans="1:30" ht="12.75">
      <c r="A321" s="34">
        <f t="shared" si="93"/>
        <v>-259</v>
      </c>
      <c r="B321" s="79">
        <f t="shared" si="96"/>
        <v>-6578.599999999999</v>
      </c>
      <c r="C321" s="80">
        <f t="shared" si="97"/>
      </c>
      <c r="D321" s="34">
        <f t="shared" si="98"/>
      </c>
      <c r="E321" s="80">
        <f t="shared" si="99"/>
      </c>
      <c r="F321" s="34">
        <f t="shared" si="100"/>
      </c>
      <c r="G321" s="36">
        <f t="shared" si="101"/>
      </c>
      <c r="H321" s="43">
        <f t="shared" si="102"/>
      </c>
      <c r="I321" s="35">
        <f t="shared" si="103"/>
      </c>
      <c r="J321" s="43">
        <f t="shared" si="104"/>
      </c>
      <c r="K321" s="36">
        <f t="shared" si="105"/>
      </c>
      <c r="L321" s="36">
        <f t="shared" si="106"/>
      </c>
      <c r="M321" s="36">
        <f t="shared" si="107"/>
      </c>
      <c r="N321" s="44">
        <f t="shared" si="108"/>
      </c>
      <c r="O321" s="36">
        <f t="shared" si="109"/>
      </c>
      <c r="P321" s="44" t="str">
        <f t="shared" si="110"/>
        <v> </v>
      </c>
      <c r="Q321" s="36">
        <f t="shared" si="111"/>
      </c>
      <c r="AA321" s="16">
        <f t="shared" si="112"/>
        <v>-1</v>
      </c>
      <c r="AB321" s="13">
        <f t="shared" si="113"/>
        <v>280</v>
      </c>
      <c r="AC321" s="28">
        <f t="shared" si="115"/>
        <v>-279</v>
      </c>
      <c r="AD321" s="28">
        <f t="shared" si="115"/>
        <v>-279</v>
      </c>
    </row>
    <row r="322" spans="1:30" ht="12.75">
      <c r="A322" s="34">
        <f t="shared" si="93"/>
        <v>-260</v>
      </c>
      <c r="B322" s="79">
        <f t="shared" si="96"/>
        <v>-6604</v>
      </c>
      <c r="C322" s="80">
        <f t="shared" si="97"/>
      </c>
      <c r="D322" s="34">
        <f t="shared" si="98"/>
      </c>
      <c r="E322" s="80">
        <f t="shared" si="99"/>
      </c>
      <c r="F322" s="34">
        <f t="shared" si="100"/>
      </c>
      <c r="G322" s="36">
        <f t="shared" si="101"/>
      </c>
      <c r="H322" s="43">
        <f t="shared" si="102"/>
      </c>
      <c r="I322" s="35">
        <f t="shared" si="103"/>
      </c>
      <c r="J322" s="43">
        <f t="shared" si="104"/>
      </c>
      <c r="K322" s="36">
        <f t="shared" si="105"/>
      </c>
      <c r="L322" s="36">
        <f t="shared" si="106"/>
      </c>
      <c r="M322" s="36">
        <f t="shared" si="107"/>
      </c>
      <c r="N322" s="44">
        <f t="shared" si="108"/>
      </c>
      <c r="O322" s="36">
        <f t="shared" si="109"/>
      </c>
      <c r="P322" s="44" t="str">
        <f t="shared" si="110"/>
        <v> </v>
      </c>
      <c r="Q322" s="36">
        <f t="shared" si="111"/>
      </c>
      <c r="AA322" s="16">
        <f t="shared" si="112"/>
        <v>-1</v>
      </c>
      <c r="AB322" s="13">
        <f t="shared" si="113"/>
        <v>281</v>
      </c>
      <c r="AC322" s="28">
        <f t="shared" si="115"/>
        <v>-280</v>
      </c>
      <c r="AD322" s="28">
        <f t="shared" si="115"/>
        <v>-280</v>
      </c>
    </row>
    <row r="323" spans="1:30" ht="12.75">
      <c r="A323" s="34">
        <f t="shared" si="93"/>
        <v>-261</v>
      </c>
      <c r="B323" s="79">
        <f t="shared" si="96"/>
        <v>-6629.4</v>
      </c>
      <c r="C323" s="80">
        <f t="shared" si="97"/>
      </c>
      <c r="D323" s="34">
        <f t="shared" si="98"/>
      </c>
      <c r="E323" s="80">
        <f t="shared" si="99"/>
      </c>
      <c r="F323" s="34">
        <f t="shared" si="100"/>
      </c>
      <c r="G323" s="36">
        <f t="shared" si="101"/>
      </c>
      <c r="H323" s="43">
        <f t="shared" si="102"/>
      </c>
      <c r="I323" s="35">
        <f t="shared" si="103"/>
      </c>
      <c r="J323" s="43">
        <f t="shared" si="104"/>
      </c>
      <c r="K323" s="36">
        <f t="shared" si="105"/>
      </c>
      <c r="L323" s="36">
        <f t="shared" si="106"/>
      </c>
      <c r="M323" s="36">
        <f t="shared" si="107"/>
      </c>
      <c r="N323" s="44">
        <f t="shared" si="108"/>
      </c>
      <c r="O323" s="36">
        <f t="shared" si="109"/>
      </c>
      <c r="P323" s="44" t="str">
        <f t="shared" si="110"/>
        <v> </v>
      </c>
      <c r="Q323" s="36">
        <f t="shared" si="111"/>
      </c>
      <c r="AA323" s="16">
        <f t="shared" si="112"/>
        <v>-1</v>
      </c>
      <c r="AB323" s="13">
        <f t="shared" si="113"/>
        <v>282</v>
      </c>
      <c r="AC323" s="28">
        <f t="shared" si="115"/>
        <v>-281</v>
      </c>
      <c r="AD323" s="28">
        <f t="shared" si="115"/>
        <v>-281</v>
      </c>
    </row>
    <row r="324" spans="1:30" ht="12.75">
      <c r="A324" s="34">
        <f t="shared" si="93"/>
        <v>-262</v>
      </c>
      <c r="B324" s="79">
        <f t="shared" si="96"/>
        <v>-6654.799999999999</v>
      </c>
      <c r="C324" s="80">
        <f t="shared" si="97"/>
      </c>
      <c r="D324" s="34">
        <f t="shared" si="98"/>
      </c>
      <c r="E324" s="80">
        <f t="shared" si="99"/>
      </c>
      <c r="F324" s="34">
        <f t="shared" si="100"/>
      </c>
      <c r="G324" s="36">
        <f t="shared" si="101"/>
      </c>
      <c r="H324" s="43">
        <f t="shared" si="102"/>
      </c>
      <c r="I324" s="35">
        <f t="shared" si="103"/>
      </c>
      <c r="J324" s="43">
        <f t="shared" si="104"/>
      </c>
      <c r="K324" s="36">
        <f t="shared" si="105"/>
      </c>
      <c r="L324" s="36">
        <f t="shared" si="106"/>
      </c>
      <c r="M324" s="36">
        <f t="shared" si="107"/>
      </c>
      <c r="N324" s="44">
        <f t="shared" si="108"/>
      </c>
      <c r="O324" s="36">
        <f t="shared" si="109"/>
      </c>
      <c r="P324" s="44" t="str">
        <f t="shared" si="110"/>
        <v> </v>
      </c>
      <c r="Q324" s="36">
        <f t="shared" si="111"/>
      </c>
      <c r="AA324" s="16">
        <f t="shared" si="112"/>
        <v>-1</v>
      </c>
      <c r="AB324" s="13">
        <f t="shared" si="113"/>
        <v>283</v>
      </c>
      <c r="AC324" s="28">
        <f t="shared" si="115"/>
        <v>-282</v>
      </c>
      <c r="AD324" s="28">
        <f t="shared" si="115"/>
        <v>-282</v>
      </c>
    </row>
    <row r="325" spans="1:30" ht="12.75">
      <c r="A325" s="34">
        <f t="shared" si="93"/>
        <v>-263</v>
      </c>
      <c r="B325" s="79">
        <f t="shared" si="96"/>
        <v>-6680.2</v>
      </c>
      <c r="C325" s="80">
        <f t="shared" si="97"/>
      </c>
      <c r="D325" s="34">
        <f t="shared" si="98"/>
      </c>
      <c r="E325" s="80">
        <f t="shared" si="99"/>
      </c>
      <c r="F325" s="34">
        <f t="shared" si="100"/>
      </c>
      <c r="G325" s="36">
        <f t="shared" si="101"/>
      </c>
      <c r="H325" s="43">
        <f t="shared" si="102"/>
      </c>
      <c r="I325" s="35">
        <f t="shared" si="103"/>
      </c>
      <c r="J325" s="43">
        <f t="shared" si="104"/>
      </c>
      <c r="K325" s="36">
        <f t="shared" si="105"/>
      </c>
      <c r="L325" s="36">
        <f t="shared" si="106"/>
      </c>
      <c r="M325" s="36">
        <f t="shared" si="107"/>
      </c>
      <c r="N325" s="44">
        <f t="shared" si="108"/>
      </c>
      <c r="O325" s="36">
        <f t="shared" si="109"/>
      </c>
      <c r="P325" s="44" t="str">
        <f t="shared" si="110"/>
        <v> </v>
      </c>
      <c r="Q325" s="36">
        <f t="shared" si="111"/>
      </c>
      <c r="AA325" s="16">
        <f t="shared" si="112"/>
        <v>-1</v>
      </c>
      <c r="AB325" s="13">
        <f t="shared" si="113"/>
        <v>284</v>
      </c>
      <c r="AC325" s="28">
        <f t="shared" si="115"/>
        <v>-283</v>
      </c>
      <c r="AD325" s="28">
        <f t="shared" si="115"/>
        <v>-283</v>
      </c>
    </row>
    <row r="326" spans="1:30" ht="12.75">
      <c r="A326" s="34">
        <f t="shared" si="93"/>
        <v>-264</v>
      </c>
      <c r="B326" s="79">
        <f t="shared" si="96"/>
        <v>-6705.599999999999</v>
      </c>
      <c r="C326" s="80">
        <f t="shared" si="97"/>
      </c>
      <c r="D326" s="34">
        <f t="shared" si="98"/>
      </c>
      <c r="E326" s="80">
        <f t="shared" si="99"/>
      </c>
      <c r="F326" s="34">
        <f t="shared" si="100"/>
      </c>
      <c r="G326" s="36">
        <f t="shared" si="101"/>
      </c>
      <c r="H326" s="43">
        <f t="shared" si="102"/>
      </c>
      <c r="I326" s="35">
        <f t="shared" si="103"/>
      </c>
      <c r="J326" s="43">
        <f t="shared" si="104"/>
      </c>
      <c r="K326" s="36">
        <f t="shared" si="105"/>
      </c>
      <c r="L326" s="36">
        <f t="shared" si="106"/>
      </c>
      <c r="M326" s="36">
        <f t="shared" si="107"/>
      </c>
      <c r="N326" s="44">
        <f t="shared" si="108"/>
      </c>
      <c r="O326" s="36">
        <f t="shared" si="109"/>
      </c>
      <c r="P326" s="44" t="str">
        <f t="shared" si="110"/>
        <v> </v>
      </c>
      <c r="Q326" s="36">
        <f t="shared" si="111"/>
      </c>
      <c r="AA326" s="16">
        <f t="shared" si="112"/>
        <v>-1</v>
      </c>
      <c r="AB326" s="13">
        <f t="shared" si="113"/>
        <v>285</v>
      </c>
      <c r="AC326" s="28">
        <f t="shared" si="115"/>
        <v>-284</v>
      </c>
      <c r="AD326" s="28">
        <f t="shared" si="115"/>
        <v>-284</v>
      </c>
    </row>
    <row r="327" spans="1:30" ht="12.75">
      <c r="A327" s="34">
        <f t="shared" si="93"/>
        <v>-265</v>
      </c>
      <c r="B327" s="79">
        <f t="shared" si="96"/>
        <v>-6731</v>
      </c>
      <c r="C327" s="80">
        <f t="shared" si="97"/>
      </c>
      <c r="D327" s="34">
        <f t="shared" si="98"/>
      </c>
      <c r="E327" s="80">
        <f t="shared" si="99"/>
      </c>
      <c r="F327" s="34">
        <f t="shared" si="100"/>
      </c>
      <c r="G327" s="36">
        <f t="shared" si="101"/>
      </c>
      <c r="H327" s="43">
        <f t="shared" si="102"/>
      </c>
      <c r="I327" s="35">
        <f t="shared" si="103"/>
      </c>
      <c r="J327" s="43">
        <f t="shared" si="104"/>
      </c>
      <c r="K327" s="36">
        <f t="shared" si="105"/>
      </c>
      <c r="L327" s="36">
        <f t="shared" si="106"/>
      </c>
      <c r="M327" s="36">
        <f t="shared" si="107"/>
      </c>
      <c r="N327" s="44">
        <f t="shared" si="108"/>
      </c>
      <c r="O327" s="36">
        <f t="shared" si="109"/>
      </c>
      <c r="P327" s="44" t="str">
        <f t="shared" si="110"/>
        <v> </v>
      </c>
      <c r="Q327" s="36">
        <f t="shared" si="111"/>
      </c>
      <c r="AA327" s="16">
        <f t="shared" si="112"/>
        <v>-1</v>
      </c>
      <c r="AB327" s="13">
        <f t="shared" si="113"/>
        <v>286</v>
      </c>
      <c r="AC327" s="28">
        <f t="shared" si="115"/>
        <v>-285</v>
      </c>
      <c r="AD327" s="28">
        <f t="shared" si="115"/>
        <v>-285</v>
      </c>
    </row>
    <row r="328" spans="1:30" ht="12.75">
      <c r="A328" s="34">
        <f>IF(AA334=0,0,IF(A327="","",IF(AA334=1,A327-0.5,A327-1)))</f>
        <v>-266</v>
      </c>
      <c r="B328" s="79">
        <f t="shared" si="96"/>
        <v>-6756.4</v>
      </c>
      <c r="C328" s="80">
        <f t="shared" si="97"/>
      </c>
      <c r="D328" s="34">
        <f t="shared" si="98"/>
      </c>
      <c r="E328" s="80">
        <f t="shared" si="99"/>
      </c>
      <c r="F328" s="34">
        <f t="shared" si="100"/>
      </c>
      <c r="G328" s="36">
        <f t="shared" si="101"/>
      </c>
      <c r="H328" s="81">
        <f t="shared" si="102"/>
      </c>
      <c r="I328" s="35">
        <f t="shared" si="103"/>
      </c>
      <c r="J328" s="81">
        <f t="shared" si="104"/>
      </c>
      <c r="K328" s="36">
        <f t="shared" si="105"/>
      </c>
      <c r="L328" s="82">
        <f t="shared" si="106"/>
      </c>
      <c r="M328" s="36">
        <f t="shared" si="107"/>
      </c>
      <c r="N328" s="44">
        <f t="shared" si="108"/>
      </c>
      <c r="O328" s="36">
        <f t="shared" si="109"/>
      </c>
      <c r="P328" s="44" t="str">
        <f t="shared" si="110"/>
        <v> </v>
      </c>
      <c r="Q328" s="82">
        <f t="shared" si="111"/>
      </c>
      <c r="AA328" s="16">
        <f t="shared" si="112"/>
        <v>-1</v>
      </c>
      <c r="AB328" s="13">
        <f t="shared" si="113"/>
        <v>287</v>
      </c>
      <c r="AC328" s="28">
        <f t="shared" si="115"/>
        <v>-286</v>
      </c>
      <c r="AD328" s="28">
        <f t="shared" si="115"/>
        <v>-286</v>
      </c>
    </row>
    <row r="329" spans="1:30" ht="12.75">
      <c r="A329" s="34">
        <f>IF(AA335=0,0,IF(A328="","",IF(AA335=1,A328-0.5,A328-1)))</f>
        <v>-267</v>
      </c>
      <c r="B329" s="79">
        <f t="shared" si="96"/>
        <v>-6781.799999999999</v>
      </c>
      <c r="C329" s="80">
        <f t="shared" si="97"/>
      </c>
      <c r="D329" s="34">
        <f>IF(A329&lt;=0,"",IF(#REF!&gt;=1,LOOKUP(#REF!,AG$35:AG$61,AF$35:AF$61),0))</f>
      </c>
      <c r="E329" s="80">
        <f t="shared" si="99"/>
      </c>
      <c r="F329" s="34">
        <f>IF(A329&lt;=0,"",IF(#REF!&gt;=10,LOOKUP(#REF!,AG$50:AG$61,AH$50:AH$61),0))</f>
      </c>
      <c r="G329" s="36">
        <f t="shared" si="101"/>
      </c>
      <c r="H329" s="81">
        <f t="shared" si="102"/>
      </c>
      <c r="I329" s="35">
        <f t="shared" si="103"/>
      </c>
      <c r="J329" s="81">
        <f t="shared" si="104"/>
      </c>
      <c r="K329" s="36">
        <f t="shared" si="105"/>
      </c>
      <c r="L329" s="82">
        <f t="shared" si="106"/>
      </c>
      <c r="M329" s="36">
        <f t="shared" si="107"/>
      </c>
      <c r="N329" s="44">
        <f t="shared" si="108"/>
      </c>
      <c r="O329" s="36">
        <f t="shared" si="109"/>
      </c>
      <c r="P329" s="44" t="str">
        <f t="shared" si="110"/>
        <v> </v>
      </c>
      <c r="Q329" s="82">
        <f t="shared" si="111"/>
      </c>
      <c r="AA329" s="16">
        <f t="shared" si="112"/>
        <v>-1</v>
      </c>
      <c r="AB329" s="13">
        <f t="shared" si="113"/>
        <v>288</v>
      </c>
      <c r="AC329" s="28">
        <f t="shared" si="115"/>
        <v>-287</v>
      </c>
      <c r="AD329" s="28">
        <f t="shared" si="115"/>
        <v>-287</v>
      </c>
    </row>
    <row r="330" spans="1:30" ht="12.75">
      <c r="A330" s="34" t="e">
        <f>IF(#REF!=0,0,IF(A329="","",IF(#REF!=1,A329-0.5,A329-1)))</f>
        <v>#REF!</v>
      </c>
      <c r="B330" s="79"/>
      <c r="C330" s="80"/>
      <c r="D330" s="34"/>
      <c r="E330" s="80"/>
      <c r="F330" s="34"/>
      <c r="G330" s="36"/>
      <c r="H330" s="81"/>
      <c r="I330" s="35"/>
      <c r="J330" s="81"/>
      <c r="K330" s="36"/>
      <c r="L330" s="82"/>
      <c r="M330" s="36"/>
      <c r="N330" s="44"/>
      <c r="O330" s="36"/>
      <c r="P330" s="44"/>
      <c r="Q330" s="82"/>
      <c r="AA330" s="16">
        <f t="shared" si="112"/>
        <v>-1</v>
      </c>
      <c r="AB330" s="13">
        <f t="shared" si="113"/>
        <v>289</v>
      </c>
      <c r="AC330" s="28">
        <f t="shared" si="115"/>
        <v>-288</v>
      </c>
      <c r="AD330" s="28">
        <f t="shared" si="115"/>
        <v>-288</v>
      </c>
    </row>
    <row r="331" spans="1:30" ht="12.75">
      <c r="A331" s="34" t="e">
        <f>IF(#REF!=0,0,IF(A330="","",IF(#REF!=1,A330-0.5,A330-1)))</f>
        <v>#REF!</v>
      </c>
      <c r="B331" s="79"/>
      <c r="C331" s="80"/>
      <c r="D331" s="34"/>
      <c r="E331" s="80"/>
      <c r="F331" s="34"/>
      <c r="G331" s="36"/>
      <c r="H331" s="81"/>
      <c r="I331" s="35"/>
      <c r="J331" s="81"/>
      <c r="K331" s="36"/>
      <c r="L331" s="82"/>
      <c r="M331" s="36"/>
      <c r="N331" s="44"/>
      <c r="O331" s="36"/>
      <c r="P331" s="44"/>
      <c r="Q331" s="82"/>
      <c r="AA331" s="16">
        <f t="shared" si="112"/>
        <v>-1</v>
      </c>
      <c r="AB331" s="13">
        <f t="shared" si="113"/>
        <v>290</v>
      </c>
      <c r="AC331" s="28">
        <f t="shared" si="115"/>
        <v>-289</v>
      </c>
      <c r="AD331" s="28">
        <f t="shared" si="115"/>
        <v>-289</v>
      </c>
    </row>
    <row r="332" spans="27:30" ht="12.75">
      <c r="AA332" s="16">
        <f t="shared" si="112"/>
        <v>-1</v>
      </c>
      <c r="AB332" s="13">
        <f t="shared" si="113"/>
        <v>291</v>
      </c>
      <c r="AC332" s="28">
        <f aca="true" t="shared" si="116" ref="AC332:AD335">AC331-1</f>
        <v>-290</v>
      </c>
      <c r="AD332" s="28">
        <f t="shared" si="116"/>
        <v>-290</v>
      </c>
    </row>
    <row r="333" spans="27:30" ht="12.75">
      <c r="AA333" s="16">
        <f t="shared" si="112"/>
        <v>-1</v>
      </c>
      <c r="AB333" s="13">
        <f t="shared" si="113"/>
        <v>292</v>
      </c>
      <c r="AC333" s="28">
        <f t="shared" si="116"/>
        <v>-291</v>
      </c>
      <c r="AD333" s="28">
        <f t="shared" si="116"/>
        <v>-291</v>
      </c>
    </row>
    <row r="334" spans="27:30" ht="12.75">
      <c r="AA334" s="16">
        <f t="shared" si="112"/>
        <v>-1</v>
      </c>
      <c r="AB334" s="13">
        <f t="shared" si="113"/>
        <v>293</v>
      </c>
      <c r="AC334" s="28">
        <f t="shared" si="116"/>
        <v>-292</v>
      </c>
      <c r="AD334" s="28">
        <f t="shared" si="116"/>
        <v>-292</v>
      </c>
    </row>
    <row r="335" spans="27:30" ht="12.75">
      <c r="AA335" s="16">
        <f t="shared" si="112"/>
        <v>-1</v>
      </c>
      <c r="AB335" s="13">
        <f t="shared" si="113"/>
        <v>294</v>
      </c>
      <c r="AC335" s="28">
        <f t="shared" si="116"/>
        <v>-293</v>
      </c>
      <c r="AD335" s="28">
        <f t="shared" si="116"/>
        <v>-293</v>
      </c>
    </row>
  </sheetData>
  <sheetProtection password="DDA1" sheet="1"/>
  <mergeCells count="5">
    <mergeCell ref="A26:Q26"/>
    <mergeCell ref="B10:K10"/>
    <mergeCell ref="B11:K11"/>
    <mergeCell ref="B12:K12"/>
    <mergeCell ref="B13:K13"/>
  </mergeCells>
  <conditionalFormatting sqref="A29:C331">
    <cfRule type="cellIs" priority="9" dxfId="2" operator="lessThanOrEqual" stopIfTrue="1">
      <formula>0</formula>
    </cfRule>
  </conditionalFormatting>
  <conditionalFormatting sqref="E29:E331">
    <cfRule type="cellIs" priority="8" dxfId="2" operator="lessThanOrEqual" stopIfTrue="1">
      <formula>0</formula>
    </cfRule>
  </conditionalFormatting>
  <conditionalFormatting sqref="K29:K331">
    <cfRule type="cellIs" priority="6" dxfId="2" operator="lessThanOrEqual" stopIfTrue="1">
      <formula>0</formula>
    </cfRule>
  </conditionalFormatting>
  <conditionalFormatting sqref="M29:M331">
    <cfRule type="cellIs" priority="5" dxfId="2" operator="lessThanOrEqual" stopIfTrue="1">
      <formula>0</formula>
    </cfRule>
  </conditionalFormatting>
  <conditionalFormatting sqref="O29:O331">
    <cfRule type="cellIs" priority="4" dxfId="2" operator="lessThanOrEqual" stopIfTrue="1">
      <formula>0</formula>
    </cfRule>
  </conditionalFormatting>
  <conditionalFormatting sqref="I22">
    <cfRule type="cellIs" priority="2" dxfId="0" operator="lessThan" stopIfTrue="1">
      <formula>$M$22</formula>
    </cfRule>
  </conditionalFormatting>
  <conditionalFormatting sqref="I20:I21">
    <cfRule type="cellIs" priority="1" dxfId="0" operator="lessThan" stopIfTrue="1">
      <formula>152</formula>
    </cfRule>
  </conditionalFormatting>
  <printOptions/>
  <pageMargins left="0.75" right="0.75" top="1" bottom="1" header="0.5" footer="0.5"/>
  <pageSetup fitToHeight="0" fitToWidth="0" horizontalDpi="600" verticalDpi="600" orientation="portrait" scale="45" r:id="rId4"/>
  <headerFooter alignWithMargins="0">
    <oddHeader>&amp;L&amp;"Arial,Bold"&amp;8CULTEC, Inc.
P.O. Box 280
Brookfield, CT 06804&amp;C&amp;"Arial,Bold"&amp;8Phone: 203-775-4416
Fax: 203-775-1462
www.cultec.com
custservice@cultec.com&amp;R&amp;G</oddHeader>
    <oddFooter>&amp;L&amp;8Created on: &amp;D&amp;C&amp;8Copyright CULTEC, Inc. All Rights Reserved</oddFooter>
  </headerFooter>
  <drawing r:id="rId2"/>
  <legacyDrawingHF r:id="rId3"/>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Cultec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gcarolan</dc:creator>
  <cp:keywords/>
  <dc:description/>
  <cp:lastModifiedBy>Jailene Cruz</cp:lastModifiedBy>
  <cp:lastPrinted>2016-09-07T18:19:23Z</cp:lastPrinted>
  <dcterms:created xsi:type="dcterms:W3CDTF">2008-03-11T18:41:06Z</dcterms:created>
  <dcterms:modified xsi:type="dcterms:W3CDTF">2016-11-02T16:22:04Z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